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885" windowWidth="19320" windowHeight="15480" activeTab="2"/>
  </bookViews>
  <sheets>
    <sheet name="Prilog 5._TROŠKOVNIK" sheetId="1" r:id="rId1"/>
    <sheet name="REKAPITULACIJA I. i II. FAZA" sheetId="2" r:id="rId2"/>
    <sheet name="I.FAZA 1. GRAĐEVINSKI RADOVI" sheetId="3" r:id="rId3"/>
    <sheet name="II. FAZA 1. GRAĐEVINSKI RADOVI " sheetId="4" r:id="rId4"/>
    <sheet name="2. STROJARSKI RADOVI" sheetId="5" r:id="rId5"/>
  </sheets>
  <definedNames>
    <definedName name="_xlnm.Print_Area" localSheetId="4">'2. STROJARSKI RADOVI'!$A$1:$F$32</definedName>
    <definedName name="_xlnm.Print_Area" localSheetId="2">'I.FAZA 1. GRAĐEVINSKI RADOVI'!$A$1:$F$224</definedName>
    <definedName name="_xlnm.Print_Area" localSheetId="3">'II. FAZA 1. GRAĐEVINSKI RADOVI '!$A$1:$F$221</definedName>
    <definedName name="_xlnm.Print_Area" localSheetId="0">'Prilog 5._TROŠKOVNIK'!$A$1:$F$21</definedName>
    <definedName name="_xlnm.Print_Area" localSheetId="1">'REKAPITULACIJA I. i II. FAZA'!$A$1:$F$58</definedName>
  </definedNames>
  <calcPr fullCalcOnLoad="1"/>
</workbook>
</file>

<file path=xl/sharedStrings.xml><?xml version="1.0" encoding="utf-8"?>
<sst xmlns="http://schemas.openxmlformats.org/spreadsheetml/2006/main" count="597" uniqueCount="254">
  <si>
    <t>Dobava materijala i izrada obzida dimnjaka. Izvesti porobetonom (proizvod kao Ytong ili jednakovrijedan). Debljina zida 25 cm u donjem dijelu te 20 cm iznad vijenca prizemlja. Izvesti tankoslojnim mortom u svemu sukladno tehničkim uputama i uvijetima proizvođača porobetona.</t>
  </si>
  <si>
    <t>Po visini obzida , na razmaku od 1,0 metara, sidriti u osnovno ziđe objekta, Sidrenje izvesti prema detalju , ubacivanjem u izdubljeni kanal u horizontalnoj plohi rešetke , čeličnog profila fi 12 mm, sa sidrenjem u postojećem , nosivom zidu od opeke.Čelični profil u kanalu zaliti cementnim mortom . Svi materijali moraju odgovarati odabranom tipu porobetona.</t>
  </si>
  <si>
    <t>Grubo i fino žbukanje pročelja grubom i finom produžnom vapnenom žbukom s ugradnjom Kutnih lajsni i mrežice. U cijenu uključene sve potrebne predradnje na pripremi pročelja (čišćenje, krpanja, manji popravci, otprašivanje). Završni sloj treba biti potpuno ravan i gladak. U cijenu uključen i pažljivi rad oko profilacija koje se zadržavaju. U stsvku su uključeni svi ravni dijelovi fasade.</t>
  </si>
  <si>
    <t xml:space="preserve">Dodatak na st. 2.2., za izradu dekoracija na pročelju. Za sve djelove gdje se sloj žbuke dodatno zadebljava iznad 4 cm ukupno potrebno je postaviti žičano pletivo usidreno u ziđe. Za izradu pojedinih profilacija u cijenu uključena izrada šablona. 
</t>
  </si>
  <si>
    <t xml:space="preserve">Za izradu šablona teba odabrati najsačuvaniji dio profilacoje, pažljivo očistiti od svih tragova boje i raznih drugih naslaga. Izrađuje se od kvalitetne guste daske. Za izvlačenjee dužih elemenata potrebno je izraditi 2 ili veći broj šablona. Također u cijenu je uključena i izrada vodilica za povlačenje šablona. Rustikalni dio u prizemnoj zoni na uličnom pročelju s horizontalnim kanelurama na razmaku 42 cm i vertikalnim (uvezu) na razmaku ~100 cm. Utor trapeznog presjeka širine 2-4,5 cm,  dubine 4 cm                </t>
  </si>
  <si>
    <t>Izrada, restauracija i retuširanje prozorskih okvira i dekoracija oko prozora i vrata uključujući i profilirane prozorske klupčice. Izvode se u žbuci u potpunosti istovjetno postojećem uzorku. Elementi se izvode u gruboj žbuci uz neophodno rabiciranje te se zagladuju u finoj žbuci. Svi ugaoni spojevi profilacija trebaju biti izvedeni oštro bez zaobljavanja osim na mjestima gdje je to bilo izvorno izvedeno. U cijenu
uključena izrada šablona i kalupa ze ukras okvira
prozora na prvom katu. Za izradu šablona treba
odabrati najsačuvaniji dio profilacije, pažljivo čistiti
od svih tragova boje i raznih drugih naslaga. Izrađuju se od kvalitetne guste daske. Prikazane veličine prozora predstavljaju dimenzije na mjestu najveće
širine i visine.</t>
  </si>
  <si>
    <t xml:space="preserve">Izrada, restauracija i retuširanje vijenaca na pročelju. Za sve djelove gdje se sloj žbuke dodatno zadebljava iznad 4 cm ukupno, potrebno je postaviti žičano pletivo usidreno u ziđe. U cijenu uključena izrada šablona. Za izradu šablona treba odabrati najsačuvaniji dio profilacije, pažljivo očistiti od svih tragova boje i raznih drugih naslaga. Izrađuju se od kvalitetne guste daske. Za izvlačenje dužih elemanata potrebno je izraditi 2 ili veći broj šablona.Također u cijenu je uključena i izrada vodilica za "povlačenje" šablona. Sve šablone trebaju biti odobrene od nadležne uprave za zaštitu spomenika kulture </t>
  </si>
  <si>
    <t>Restauracija i retuširanje sokla izvedenog u sokl žbuci sa svim profilacijama. Rad se sastoji od skidanja raznih krpeža i nekvalitetnih intervencija, čišćenja i otprašivanja, krpanje oštećenja i dopuna nedostajućih djelova mortom, uz sve potrebne predradnje za dobro prianjanje te uklapanje u postojeće profilacije sa završnom obradom identično postojećem izgledu.</t>
  </si>
  <si>
    <t>Postojeći dvokrilni, drveni, dvostruki, prozor s polukružnim nadsvjetlom. Ostakljenje je jednostruko prozirno staklo. Veličina građ. otvora 175/330 cm. Krila i nadsvjetla se otvaraju zaokretno.  Unutarnja klupčica je drvena, širine cca 20 cm, a vanjska je zidana i žbukana profilacija. Stavka je ugrađena u prizemlju dvorišnog pročelja, izvesti u svenu prema
postojećem prozoru. Boje trebaju biti odobrene od
nadležne uprave za zaštitu spomenika kulture
Cijenom je potrebno obuhvatiti</t>
  </si>
  <si>
    <r>
      <t xml:space="preserve">unutarnji prozor   </t>
    </r>
    <r>
      <rPr>
        <sz val="9"/>
        <rFont val="Arial"/>
        <family val="2"/>
      </rPr>
      <t xml:space="preserve">                                                  izrada kompletnog prozora, doprozornika, novih krila i nadsvjetla od ariša stolarske kvalitete u svemu jednaka postojećim (uključivo okov i jednostruko ostakljenje),  kitanje, brušenje, temeljni i završni nalič</t>
    </r>
  </si>
  <si>
    <r>
      <t xml:space="preserve">vanjski prozor                                                        </t>
    </r>
    <r>
      <rPr>
        <sz val="9"/>
        <rFont val="Arial"/>
        <family val="2"/>
      </rPr>
      <t>izrada doprozornika, novih krila i nadsvjetla od ariša stolarske kvalitete u svemu jednaka postojećim (uključivo okov i jednostruko ostakljenje),  pregled i ev. zamjena dijelova doprozornika, kitanje, brušenje, temeljni i završni naličo</t>
    </r>
  </si>
  <si>
    <t>Postojeći dvokrilni, drveni, dvostruki, prozor s nadsvjetlom. Ostakljenje je jednostruko prozirno staklo. Veličina građ. otvora 175/330 cm. Krila i nadsvjetla se otvaraju zaokretno.  Unutarnja klupčica je drvena, širine cca 20 cm, a vanjska je zidana i žbukana profilacija. Stavka je ugrađena na 1. katu pročelja, izvesti u svenu prema postojećem prozoru. Boje trebaju biti odobrene od nadležne uprave za zaštitu spomenika kulture
Cijenom je potrebno obuhvatiti</t>
  </si>
  <si>
    <r>
      <t xml:space="preserve">vanjski prozor                                                       </t>
    </r>
    <r>
      <rPr>
        <sz val="9"/>
        <rFont val="Arial"/>
        <family val="2"/>
      </rPr>
      <t>izrada novih krila i nadsvjetla od ariša stolarske kvalitete u svemu jednaka postojećim (uključivo okov i jednostruko ostakljenje),  pregled i ev. zamjena dijelova doprozornika</t>
    </r>
    <r>
      <rPr>
        <b/>
        <sz val="9"/>
        <rFont val="Arial"/>
        <family val="2"/>
      </rPr>
      <t xml:space="preserve">, </t>
    </r>
    <r>
      <rPr>
        <sz val="9"/>
        <rFont val="Arial"/>
        <family val="2"/>
      </rPr>
      <t>kitanje,brušenje, temeljni i završni nalič</t>
    </r>
  </si>
  <si>
    <t>FASADERSKI RADOVI UKUPNO</t>
  </si>
  <si>
    <t>Postojeći dvokrilni, drveni, dvostruki, prozor s nadsvjetlom. Ostakljenje je jednostruko prozirno staklo. Veličina građ. otvora 155/210 cm. Krila se otvaraju zaokretno.  Unutarnja klupčica je drvena, širine cca 13 cm, a vanjska je zidana i žbukana 
profilacija. Stavka je ugrađena na 2. katu pročelja,
izvesti u svenu prema postojećem prozoru. Boje
trebaju biti odobrene od nadležne uprave za zaštitu spomenika kulture
Cijenom je potrebno obuhvatiti</t>
  </si>
  <si>
    <r>
      <t xml:space="preserve">vanjski prozor                                                   </t>
    </r>
    <r>
      <rPr>
        <sz val="9"/>
        <rFont val="Arial"/>
        <family val="2"/>
      </rPr>
      <t>skidanje postoječeg naliča, kitanje, brušenje, temeljni i završni nalič, provjeru funkcionalnosti postojećeg okova i ev. popravak istog, te zamjena oliva i štitnika,  pregled i ev. zamjena dijelova doprozornika</t>
    </r>
  </si>
  <si>
    <t>Bojanje pročelja bojom na bazi vapna. Cijena uključuje sve potrebne predradnje na pripremi podloge uključivo i fino kitanje i brušenje svih profilacija. Izvesti u svemu prema uputama proizvođača boja. Sve boje trebaju biti odobrene od nadležne uprave za zaštitu spomenika kulture</t>
  </si>
  <si>
    <t>Dodatak za bojanje profilacija pročelja bojom na bazi vapna. Cijena uključuje sve potrebne predradnje na pripremi podloge uključivo i fino kitanje i brušenje svih profilacija. Izvesti u svemu prema uputama proizvođača boja. Sve boje trebaju biti odobrene od nadležne uprave za zaštitu spomenika kulture</t>
  </si>
  <si>
    <t>Podešavanje pozicije lukova dimnjača u nivou izlaza iz podruma, s ciljem približavanje fasadnom zidu podruma i redukciji dimenzije dimnjaka. Izvesti kraćenjem horizontalnih dijelova dimnjača i pozicioniranjem lukova uz fasadni zid. Kompletna izvedba prema prema uputama i detaljima isporučitelja novih
vertikala dimnjaka.</t>
  </si>
  <si>
    <t>Dobava i ugradba pokrovnih ploča koje strukturom, veličinom i bojom odgovaraju postojećem pokrovu od azbest cementnih ploča ili pokrov fazonskim limenim elementima. U cijenu uključiti sve potrebne fazonske komade nužne za uredno i kompletno rješavanje svi detalja pokrivanja. Obračun po m2 kosih krovnih
ploha.</t>
  </si>
  <si>
    <t>PDV  25%</t>
  </si>
  <si>
    <r>
      <t xml:space="preserve">unutarnji prozor   </t>
    </r>
    <r>
      <rPr>
        <sz val="9"/>
        <rFont val="Arial"/>
        <family val="2"/>
      </rPr>
      <t xml:space="preserve">                                                  izrada kompletnog prozora, doprozornika, novih krila i nadsvjetla od ariša stolarske kvalitete u svemu jednaka postojećim (uključivo okov i jednostruko ostakljenje),  kitanje, brušenje, </t>
    </r>
  </si>
  <si>
    <r>
      <t xml:space="preserve">vanjski prozor                                                       </t>
    </r>
    <r>
      <rPr>
        <sz val="9"/>
        <rFont val="Arial"/>
        <family val="2"/>
      </rPr>
      <t>izrada novih krila i nadsvjetla od ariša stolarske kvalitete u svemu jednaka postojećim (uključivo okov i jednostruko ostakljenje),  pregled i ev. zamjena dijelova doprozornika</t>
    </r>
    <r>
      <rPr>
        <b/>
        <sz val="9"/>
        <rFont val="Arial"/>
        <family val="2"/>
      </rPr>
      <t xml:space="preserve">, </t>
    </r>
    <r>
      <rPr>
        <sz val="9"/>
        <rFont val="Arial"/>
        <family val="2"/>
      </rPr>
      <t>kitanje,</t>
    </r>
  </si>
  <si>
    <t>Bojanje pročelja bojom na bazi vapna. Cijena uključuje sve potrebne predradnje na pripremi podloge uključivo i fino kitanje i brušenje svih profilacija. Izvesti u svemu prema uputama proizvođača boja. Sve boje trebaju biti odobrene od nadležne uprave za z</t>
  </si>
  <si>
    <t xml:space="preserve">Dodatak za bojanje profilacija pročelja bojom na bazi vapna. Cijena uključuje sve potrebne predradnje na pripremi podloge uključivo i fino kitanje i brušenje svih profilacija. Izvesti u svemu prema uputama proizvođača boja. Sve boje trebaju biti odobrene </t>
  </si>
  <si>
    <t xml:space="preserve">I  FAZA </t>
  </si>
  <si>
    <t>JEDINIČNA CIJENA bez PDV-a</t>
  </si>
  <si>
    <t xml:space="preserve">UKUPNO bez  PDV-a </t>
  </si>
  <si>
    <t>REKAPITULACIJA VRIJEDNOSTI  GRAĐEVINSKIH RADOVA  I FAZA</t>
  </si>
  <si>
    <t>SVEUKUPNO I FAZA S PDV-om</t>
  </si>
  <si>
    <t>REKAPITULACIJA VRIJEDNOSTI RADOVA  II. FAZA</t>
  </si>
  <si>
    <t>GRAĐEVINSKI RADOVI II. FAZA</t>
  </si>
  <si>
    <t xml:space="preserve">REKAPITULACIJA VRIJEDNOSTI RADOVA </t>
  </si>
  <si>
    <t>SVEUKUPNA VRIJEDNOST RADOVA II. FAZA S PDV-om</t>
  </si>
  <si>
    <t>SVEUKUPNA VRIJEDNOSTI RADOVA  I. FAZA S PDV-om</t>
  </si>
  <si>
    <t>RADOVI UKUPNO I. FAZA BEZ PDV-a</t>
  </si>
  <si>
    <t>UKUPNA REKAPITULACIJA VRIJEDNOSTI RADOVA  I. i II. FAZA</t>
  </si>
  <si>
    <t>RADOVI UKUPNO II. FAZA BEZ PDV-a</t>
  </si>
  <si>
    <t>II. FAZA</t>
  </si>
  <si>
    <t xml:space="preserve"> -</t>
  </si>
  <si>
    <t>(potpis ovlaštene  osobe gospodarskog subjekta)</t>
  </si>
  <si>
    <t xml:space="preserve">Postojeći dvokrilni, drveni, dvostruki, prozor s polukružnim nadsvjetlom. Ostakljenje je jednostruko prozirno staklo. Veličina građ. otvora 175/330 cm. Krila i nadsvjetla se otvaraju zaokretno.  Unutarnja klupčica je drvena, širine cca 20 cm, a vanjska je vanjska je zidana i žbukana profilacija. Stavka je ugrađena u prizemlju dvorišnog pročelja, izvesti u svenu prema postojećem prozoru. Boje trebaju biti odobrene od nadležne uprave za zaštitu spomenika kulture                                                                Cijenom je potrebno obuhvatiti     </t>
  </si>
  <si>
    <t xml:space="preserve">Postojeći dvokrilni, drveni, dvostruki, prozor s nadsvjetlom. Ostakljenje je jednostruko prozirno staklo. Veličina građ. otvora 155/210 cm. Krila se otvaraju zaokretno.  Unutarnja klupčica je drvena, širine cca 13 cm, a vanjska je zidana i žbukana 
profilacija.Stavka je ugrađena na 2. katu  pročelja, izvesti u svenu prema postojećem prozoru. Boje trebaju biti odobrene od nadležne uprave za zaštitu spomenika kulture                                             Cijenom je potrebno obuhvatiti     </t>
  </si>
  <si>
    <t>Izrada, dobava i montaža podkonstrukcije izrađene prema statičkom proračunu. Podkonstrukcija na vrhu ima plato za čišćenje dimnjaka sa zaštitnom ogradom te sa penjalicama i leđobranom za pristup samom platou sa krova objekta. Završna antikorozivna zaštiva vruće cinčano ili plastifikacija. Obračun po kg utrošenog čelika.</t>
  </si>
  <si>
    <t>kg</t>
  </si>
  <si>
    <t>6.4.</t>
  </si>
  <si>
    <t>6.5.</t>
  </si>
  <si>
    <t>6.6.</t>
  </si>
  <si>
    <t xml:space="preserve">Postojeći dvokrilni, drveni, dvostruki, prozor s nadsvjetlom. Ostakljenje je jednostruko prozirno staklo. Veličina građ. otvora 175/330 cm. Krila i nadsvjetla se otvaraju zaokretno.  Unutarnja klupčica je drvena, širine cca 20 cm, a vanjska je zidana i žbukana profilacija. Stavka je ugrađena na 1. katu pročelja,  izvesti u svenu prema postojećem prozoru. Boje trebaju biti odobrene od nadležne uprave za zaštitu spomenika kulture                                                     Cijenom je potrebno obuhvatiti         </t>
  </si>
  <si>
    <t>REKAPITULACIJA VRIJEDNOSTI RADOVA II. FAZA</t>
  </si>
  <si>
    <t>GRAĐEVINSKI RADOVI I. FAZA</t>
  </si>
  <si>
    <t>UKUPNA  VRIJEDNOST RADOVA  I. i II. FAZA BEZ PDV-a</t>
  </si>
  <si>
    <t>UKUPNA  VRIJEDNOST RADOVA  I. i II. FAZA S PDV-om</t>
  </si>
  <si>
    <t>I.</t>
  </si>
  <si>
    <t>II.</t>
  </si>
  <si>
    <t>SRTOJARSKI RADOVI-DIMOVODNA INSTALACIJA -IZVOĐENJE U I. FAZI</t>
  </si>
  <si>
    <t>Jedinična cijena bez PDV-a</t>
  </si>
  <si>
    <t>UKUPNO bez PDV-a</t>
  </si>
  <si>
    <t>Prilog 5.</t>
  </si>
  <si>
    <t>_____________________________________________</t>
  </si>
  <si>
    <t>(ime i prezime ovlaštene  osobe gospodarskog subjekta)</t>
  </si>
  <si>
    <t>U____________ ,   ____________2020.</t>
  </si>
  <si>
    <t xml:space="preserve">   (mjesto)                      (datum)</t>
  </si>
  <si>
    <t xml:space="preserve">TROŠKOVNIK ZA IZVOĐENJE RADOVA NA SANACIJI DIMNJAKA OŠTEĆENOG U POTRESU NA  LOKACIJI ANDRIJE HEBRANGA 1- 3 / TRG JOSIPA JURJA STROSSMAYERA,                                              k.č. Br. 2495 k.o. Centar                                                                                                                                                       </t>
  </si>
  <si>
    <t>SVEUKUPNO S PDV-om</t>
  </si>
  <si>
    <t>Demontaža elemenata privremene limarije radi omogućavanja izrade fasadne žbuke pročelja. Demontirane elemente vertikale očistiti i deponirati na gradilištu radi ponovne montaže, ostale elemente utovariti i odvesti na deponiju udaljenosti do 10 km. Trošak Trošak zbrinjavanja mora biti uključen u cijenu.</t>
  </si>
  <si>
    <t>Najam, montaža i demontaža cijevne fasadne skele s podnicama, ogradom u visini svake etaže, visine do 24,0 m,. Skela služi za izvedbu radova na zidanju i izradi fasade dimnjaka i popravcima fasada objekta uz dimnjak. U cijenu je uključena izrada statičkog proračuna/projekta skele.</t>
  </si>
  <si>
    <t>Demontaža stolarskih stavki koje će biti zamijenjene novima.  U cijenu uključiti pažljivu demontažu, spuštanje na zemlju, utovar na vozilo i odvoz na gradski depo udaljenosti do 10 km. Obavezna pohrana jednog elementa od svakog tipa stavki, radi uzorka pri izradi novih elemenata.</t>
  </si>
  <si>
    <t>Demontaža elemenata privremene limarije radi omogućavanja izrade fasadne žbuke pročelja. Demontirane elemente vertikale očistiti i deponirati na gradilištu radi ponovne montaže, ostale elemente utovariti i odvesti na deponiju udaljenosti do 10 km. Trošak zbrinjavanja mora biti uključen u cijenu.</t>
  </si>
  <si>
    <r>
      <t xml:space="preserve">vanjski prozor                                                   </t>
    </r>
    <r>
      <rPr>
        <sz val="9"/>
        <rFont val="Arial"/>
        <family val="2"/>
      </rPr>
      <t>skidanje postoječeg naliča, kitanje, brušenje, temeljni i završni nalič, provjeru funkcionalnosti postojećeg okova i ev. popravak istog, te zamjena oliva i štitnika,  pregled i ev. zamjena doprozornika</t>
    </r>
  </si>
  <si>
    <r>
      <t xml:space="preserve">vanjski prozor                                                        </t>
    </r>
    <r>
      <rPr>
        <sz val="9"/>
        <rFont val="Arial"/>
        <family val="2"/>
      </rPr>
      <t>izrada doprozornika, novih krila i nadsvjetla od ariša stolarske kvalitete u svemu jednaka postojećim (uključivo okov i jednostruko ostakljenje),  pregled i ev. zamjena dijelova doprozornika</t>
    </r>
  </si>
  <si>
    <t>Podešavanje pozicije lukova dimnjača u nivou izlaza iz podruma, s ciljem približavanje fasadnom zidu podruma i redukciji dimenzije dimnjaka. Izvesti kraćenjem horizontalnih dijelova dimnjača i pozicioniranjem lukova uz fasadni zid. Kompletna izvedba prema uputama i detaljima isporučitelja novih vertikala dimnjaka.</t>
  </si>
  <si>
    <t>Dobava i ugradba pokrovnih ploča koje strukturom, veličinom i bojom odgovaraju postojećem pokrovu od azbest cementnih ploča ili pokrov fazonskim limenim elementima. U cijenu uključiti sve potrebne fazonske komade nužne za uredno i kompletno rješavanje svivih detalja pokrivanja. Obračun po m2 kosih krovnih ploha.</t>
  </si>
  <si>
    <t>RADOVI UKUPNO BEZ PDV-a</t>
  </si>
  <si>
    <t>GRAĐEVINSKI RADOVI  I FAZA UKUPNO BEZ PDV-a</t>
  </si>
  <si>
    <t>REKAPITULACIJA VRIJEDNOSTI RADOVA  I. FAZA NA SANACIJI  DIMNJAKA</t>
  </si>
  <si>
    <t>UKUPNO  bez PDV-a</t>
  </si>
  <si>
    <t>Dobava materijala i izrada obzida dimnjaka. Izvesti porobetonom (proizvod kao Ytong ili jednakovrijedan). Debljina zida 25 cm u donjem dijelu te 20 cm iznad vijenca prizemlja. Izvesti tankoslojnim mortom u svemu sukladno tehničkim uputama i uvijetima proizvođača porobetona. Po visini obzida, na razmaku od 1,0 metra, sidriti u osnovno ziđe objekta. Sidrenje izvesti prema detalju, ubacivanjem u izdubljeni kanal u horizontalnoj plohi reške, čeličnog profila Ø 12 mm, sa sidrenjem u postojećem, nosivom zidu od opeke. Čelični profil u kanalu zaliti cementnim mortom. Svi materijali moraju odgovarati odabranom tipu porobetona.</t>
  </si>
  <si>
    <t xml:space="preserve">Grubo i fino žbukanje pročelja grubom i finom produžnom vapnenom žbukom s ugradnjom Kutnih lajsni i mrežice. U cijenu uključene sve potrebne predradnje na pripremi pročelja (čišćenje, krpanja, manji popravci, otprašivanje). Završni sloj treba biti biti potpuno ravan i gladak. U cijenu uključen i pažljivi rad oko  profilacija koje se zadržavaju. U stavku su uključeni svi ravni dijelovi fasade. </t>
  </si>
  <si>
    <t>Za izradu šablona teba odabrati najsačuvaniji dio profilacoje, pažljivo očistiti od svih tragova boje i raznih drugih naslaga. Izrađuje se od kvalitetne guste daske. Za izvlačenjee dužih elemenata potrebno je izraditi 2 ili veći broj šablona. Također  u cijenu je uključena i izrade vodilica za "povlačenje" šablona. Rustikalni dio u prizemnoj zoni na uličnom pročelju s horizontalnim kanelurama (utorima) na razmaku 42 cm i vertikalnim (u vezu) na razmaku ~100 cm. Utor trapeznog presjeka širine 2-4.5 cm, dubine 4 cm.</t>
  </si>
  <si>
    <t>Izrada, restauracija i retuširanje prozorskih okvira i dekoracija oko prozora i vrata uključujući i profilirane prozorske klupčice. Izvode se u žbuci u potpunosti istovjetno postojećem uzorku. Elementi se izvode u gruboj žbuci uz neophodno rabiciranje te se zagladuju u finoj žbuci. Svi ugaoni spojevi profilacija trebaju biti izvedeni oštro bez zaobljavanja osim na mjestima gdje je to bilo izvorno izvedeno. U cijenu uključena izrada šablona i kalupa ze ukras okvira prozora na prvom katu. Za izradu šablona treba odabrati najsačuvaniji dio profilacije, pažljivo očistiti od svih tragova boje i raznih drugih naslaga. Izrađuju se od kvalitetne guste daske. Prikazane veličine prozora predstavljaju dimenzije na mjestu najveće širine i visine</t>
  </si>
  <si>
    <t>Izrada, restauracija i retuširanje vijenaca na pročelju. Za sve djelove gdje se sloj žbuke dodatno zadebljava iznad 4 cm ukupno, potrebno je postaviti žičano pletivo usidreno u ziđe. U cijenu uključena izrada šablona. Za izradu šablona treba odabrati najsačuvaniji dio profilacije, pažljivo očistiti od svih tragova boje i raznih drugih naslaga. Izrađuju se od kvalitetne guste daske. Za izvlačenje dužih elemanata potrebno je izraditi 2 ili veći broj šablona. Također u cijenu je uključena i izrada vodilica za "povlačenje" šablona. Sve šablone trebaju biti odobrene od nadležne uprave za zaštitu spomenika kulture .</t>
  </si>
  <si>
    <t xml:space="preserve">Restauracija i retuširanje sokla izvedenog u sokl žbuci sa svim profilacijama. Rad se sastoji od skidanja raznih krpeža i nekvalitetnih intervencija, čišćenja i otprašivanja, krpanje oštećenja i dopuna nedostajućih djelova mortom, uz sve potrebne predradnje za dobro prianjanje te uklapanje u postojeće profilacije sa završnom obradom  identično postojećem izgledu. </t>
  </si>
  <si>
    <r>
      <t xml:space="preserve">Dimovodni otvor </t>
    </r>
    <r>
      <rPr>
        <b/>
        <sz val="10"/>
        <rFont val="Tahoma"/>
        <family val="2"/>
      </rPr>
      <t>Φ250 mm</t>
    </r>
    <r>
      <rPr>
        <sz val="10"/>
        <rFont val="Tahoma"/>
        <family val="2"/>
      </rPr>
      <t xml:space="preserve">, vanjska mjera Φ300mm; Dimnjak: postolje s odvodom, revizija x2, priključak T-90°, nosivi dilatacijski element, konzole, završetak konus - </t>
    </r>
    <r>
      <rPr>
        <b/>
        <sz val="10"/>
        <rFont val="Tahoma"/>
        <family val="2"/>
      </rPr>
      <t>ukupna visina 24m</t>
    </r>
  </si>
  <si>
    <r>
      <t xml:space="preserve">Dimovodni otvor </t>
    </r>
    <r>
      <rPr>
        <b/>
        <sz val="10"/>
        <rFont val="Tahoma"/>
        <family val="2"/>
      </rPr>
      <t>Φ300 mm</t>
    </r>
    <r>
      <rPr>
        <sz val="10"/>
        <rFont val="Tahoma"/>
        <family val="2"/>
      </rPr>
      <t xml:space="preserve">, vanjska mjera Φ350mm; Dimnjak: postolje s odvodom, revizija x2, priključak T-90°, nosivi dilatacijski element, konzole, završetak konus - </t>
    </r>
    <r>
      <rPr>
        <b/>
        <sz val="10"/>
        <rFont val="Tahoma"/>
        <family val="2"/>
      </rPr>
      <t>ukupna visina 24 m</t>
    </r>
  </si>
  <si>
    <t>Ukupna težina Φ300 mm je 325 kg.</t>
  </si>
  <si>
    <t>DIMOVODNA INSTALACIJA UKUPNO  BEZ PDV-a:</t>
  </si>
  <si>
    <t>2.</t>
  </si>
  <si>
    <t>Podkonstrukcija mora imati na vrhu plato za čišćenje dimnjaka sa zaštitnom ogradom te sa penjalicama i leđobranom za pristup samom platou sa krova objekta. Pri projektiranju penjalice i platoa pridržavati se zakona i pravilnika zaštite na radu.</t>
  </si>
  <si>
    <t>Napomena:
PODKONSTRUKCIJA NIJE PREDMET STROJARSKOG PROJEKTA</t>
  </si>
  <si>
    <t>OPĆI UVJETI ZA IZVEDBU RADOVA</t>
  </si>
  <si>
    <t>Investitor je dužan tokom građenja osigurati stručni nadzor izvedbe za građevinu u cijelosti i u pojedinim segmentima.</t>
  </si>
  <si>
    <t>Bez obzira na ugovoreni način obračuna i plaćanja izvedenih radova, izvođač je obavezan svakodnevno voditi građevinski dnevnik (u dva primjerka), kao i građevinsku knjigu. Navedeni dokumenti biti će redovno kontrolirani od strane nadzornog inžinjera.</t>
  </si>
  <si>
    <t>Izvođač je dužan prije početka pojedine vrste radova provjeriti elemente projekta na licu mjesta, te o eventualnim odstupanjima od projekta, izvjestiti projektanta koji daje rješenje.</t>
  </si>
  <si>
    <t>Prije početka izvedbe svake vrste rada, mora biti izvršeno točno razmjeravanje i obilježavanje na elementu ili na sklopu elemenata koji su predmetom rada i tek nakon toga može biti započeto s radom.</t>
  </si>
  <si>
    <t>Izvođač je obavezan, putem građevinskog dnevnika, registrirati sve izmjene i eventualna odstupanja od projektne dokumentacije, a po završetku gradnje, obavezan je predati investitoru projekt izvedenog stanja građevine.</t>
  </si>
  <si>
    <t>Ukoliko izvođač upotrijebi materijal za koji bude ustanovljeno da nije odgovarajući, izvođač ga je obavezan ukloniti s objekta na zahtjev nadzornog inženjera, te ga zamijeniti materijalom koji odgovara propisima i traženim tehničkim standardima.</t>
  </si>
  <si>
    <t>Sav rad, kao i svi pomočni radovi moraju biti izvedeni kvalitetno i u skladu s propisima i tehničkim normama. Ukoliko bi se tijekom rada ili poslije pokazalo da rad nije kvalitetno izveden, izvođač je obavezan izvršiti sve potrebne popravke o svom trošku.</t>
  </si>
  <si>
    <t>Svi radovi trebaju biti izvođeni s vanjske strane postojećeg objekta, te tom zahtjevu treba biti prilagođena i organizacija gradilišta i način izvedbe svih vrsta radova.</t>
  </si>
  <si>
    <t>STRUKTURA JEDINIČNIH CIJENA</t>
  </si>
  <si>
    <t>Ponuđena jedinična cijena za realizaciju pojedine troškovničke stavke je konačna i ne može biti mijenjana.</t>
  </si>
  <si>
    <t>U jediničnoj cijeni svake pojedinačne stavke sadržani su slijedeći elementi</t>
  </si>
  <si>
    <t>Sav glavni materijal  i svi pomočni materijali, elementi i pribori</t>
  </si>
  <si>
    <t>Sav rad i svi pomočni radovi</t>
  </si>
  <si>
    <t>Sva potrebna glavna i pomočna sredstva rada</t>
  </si>
  <si>
    <t>Sva zakonska davanja izvoditelja (faktor društva)</t>
  </si>
  <si>
    <t>Sve potrebne radne, nosive, zaštitne skele i platforme</t>
  </si>
  <si>
    <t>Svi transporti do gradilišta i unutar gradilišta do mjesta ugradbe</t>
  </si>
  <si>
    <t>Sve zaštitne konstrukcije predviđene mjerama i propisima zaštite na radu</t>
  </si>
  <si>
    <t>Sva potrebna ispitivanja građevinskih i svih drugih upotrebljanih materijala, elemenata i sklopova</t>
  </si>
  <si>
    <t>Prometnice, puteve i manipulativne površine gradilišta</t>
  </si>
  <si>
    <t>Uređenje i obilježavanje prometa uključivo izvedbe za sigurno odvijanje prometa i postrojenje za čišćenje guma transportnih sredstava.</t>
  </si>
  <si>
    <t>Priključenje i razvod svih potrebnih instalacija (Mjesto priključka osigurava investitor)</t>
  </si>
  <si>
    <t>Rasvjeta gradilišta, unutarnja i vanjska</t>
  </si>
  <si>
    <t>Sva sredstva potrebna za zaštitu djelova građevine i okoliša koji nisu predmetom ove faze rekonstrukcije objekta</t>
  </si>
  <si>
    <t>Gradilišna ograda od montažnih čeličnih okvira s ispunom, uključivo potrebna vrata kolna i pješačka. Postava za čitavo vrijeme trajanja gradnje, održavanje i demontaža i otprema po završetku radova.</t>
  </si>
  <si>
    <t>Izrada dobava i montaža table za obilježavanje gradilišta, održavanje tijekom gradnje te demontaža i uklanjanje otpada po završetku gradnje. Tabla i nosiva konstrukcija trebaju biti kvalitetno izvedene i trajati čitavo vrijeme izvedbe radova.</t>
  </si>
  <si>
    <t>Uskladištenje i čuvanje materijala, alata, pribora i opreme</t>
  </si>
  <si>
    <t>Čišćenje objekta i okoliša iza svake faze radova</t>
  </si>
  <si>
    <t>Odvoženje otpada uključivo troškove deponiranja tijekom čitavog perioda građenja, sortirano prema vrstama otpada u odvojenim kontejnerima</t>
  </si>
  <si>
    <t>Nakon završetka radova konačno čišćenje i dovođenje gradilišta u prvobitno stanje, uključivo uklanjanje sveg onečišćenja. Osiguranje objekta, dijelova objekta i radova tijekom izvedbe</t>
  </si>
  <si>
    <t>SVI OSTALI PRIPADAJUĆI TROŠKOVI NUŽNI ZA IZVEDBU SVIH STAVAKA DO POTPUNE GOTOVOSTI I FUNKCIONALNOSTI</t>
  </si>
  <si>
    <t>00</t>
  </si>
  <si>
    <t>PRIPREMNI RADOVI</t>
  </si>
  <si>
    <t>0.1.</t>
  </si>
  <si>
    <t>Izvedba ograde oko gradilišta, visine 2,0 m, opremljene vratima za kolni i pješački ulaz te sigurnosnim elementima  (znakovi, uzemljenje).</t>
  </si>
  <si>
    <t>m1</t>
  </si>
  <si>
    <t>0.2.</t>
  </si>
  <si>
    <t>Izrada dobava i postava table sa svim elementima propisanim Zakonom o gradnji. Tabla mora biti kvalitetno izvedena i treba izdržati u dobrom stanju čitav period građenja.</t>
  </si>
  <si>
    <t>kom</t>
  </si>
  <si>
    <t>0.3.</t>
  </si>
  <si>
    <t>PRIPREMNI RADOVI UKUPNO</t>
  </si>
  <si>
    <t>kuna</t>
  </si>
  <si>
    <t>01</t>
  </si>
  <si>
    <t>DEMONTAŽE I RAZGRADNJE</t>
  </si>
  <si>
    <t>1.1.</t>
  </si>
  <si>
    <t>pročelje između prozorskih okvira i drugih elemenata arhitektonskih plastika pročelja</t>
  </si>
  <si>
    <t xml:space="preserve">okviri prozora, vijenci i drugi elementi arhitektonske plastike </t>
  </si>
  <si>
    <t>1.2.</t>
  </si>
  <si>
    <t>veličine &gt;4,0 m2</t>
  </si>
  <si>
    <t>1.3.</t>
  </si>
  <si>
    <t>m'</t>
  </si>
  <si>
    <t xml:space="preserve">limene klupćice RŠ ≤ 333 mm </t>
  </si>
  <si>
    <t>opšavi vijenaca i istaka RŠ ≤ 333 mm</t>
  </si>
  <si>
    <t>1.4.</t>
  </si>
  <si>
    <t>Struganje završnog sloja boje  dijelova pročelja  s kojih se ne otuca žbuka.</t>
  </si>
  <si>
    <t>pročelje između prozorskih okvira i drugih arhitektonskih plastika pročelja</t>
  </si>
  <si>
    <t>1.5.</t>
  </si>
  <si>
    <t>DEMONTAŽE I RAZGRADNJE UKUPNO</t>
  </si>
  <si>
    <t xml:space="preserve">horizontalni ležeći žljebovi RŠ 333 mm </t>
  </si>
  <si>
    <t>Razgradnja površine postojećeg temelja s otvorima za izlaz dimnjača. Stavka uključuje pažljivo ručno otucanje sloja u debljini od max 20 zm, iznošenje otpadnog materijala, utovar i odvoz na deponiju, uključivo trošak zbrinjavanja.</t>
  </si>
  <si>
    <t>02</t>
  </si>
  <si>
    <t>ZIDARSKI RADOVI</t>
  </si>
  <si>
    <t>2.1.</t>
  </si>
  <si>
    <t>2.2.</t>
  </si>
  <si>
    <t>2.3.</t>
  </si>
  <si>
    <t>2.4.</t>
  </si>
  <si>
    <t>2.5.</t>
  </si>
  <si>
    <t>.</t>
  </si>
  <si>
    <t>2.6.</t>
  </si>
  <si>
    <t>2.7.</t>
  </si>
  <si>
    <t>Izrada cementne glazure na gornjim plohama klupčica i vijenaca (osim krovnog vijenca). Cementna glazura se navlači na zid i stvara holkel. Obračun prema razvijenoj površini</t>
  </si>
  <si>
    <t>ZIDARSKI RADOVI UKUPNO</t>
  </si>
  <si>
    <r>
      <t>m</t>
    </r>
    <r>
      <rPr>
        <vertAlign val="superscript"/>
        <sz val="9"/>
        <rFont val="Arial"/>
        <family val="2"/>
      </rPr>
      <t>2</t>
    </r>
  </si>
  <si>
    <r>
      <t>m</t>
    </r>
    <r>
      <rPr>
        <vertAlign val="superscript"/>
        <sz val="9"/>
        <rFont val="Arial"/>
        <family val="2"/>
      </rPr>
      <t>3</t>
    </r>
  </si>
  <si>
    <r>
      <t>m</t>
    </r>
    <r>
      <rPr>
        <vertAlign val="superscript"/>
        <sz val="9"/>
        <rFont val="Arial"/>
        <family val="2"/>
      </rPr>
      <t>1</t>
    </r>
  </si>
  <si>
    <t>d= 25 cm</t>
  </si>
  <si>
    <t>d= 20 cm</t>
  </si>
  <si>
    <t xml:space="preserve">dim 175/330 cm, lučni, u prizemlju </t>
  </si>
  <si>
    <t>dim 155/210 cm, drugi kat</t>
  </si>
  <si>
    <t>dim 175/330 cm, prvi kat</t>
  </si>
  <si>
    <t>krovni vijenac, složeni presjek, 15 bridova, ~23/50 cm</t>
  </si>
  <si>
    <t>vijenac ispod prozora 2.kata, 7 bridova, ~8/12 cm</t>
  </si>
  <si>
    <t>vijenac ispod prozora 1.kata, 7 bridova, ~8/12 cm</t>
  </si>
  <si>
    <t>vijenac iznad priz, 11 bridova, 15/30 cm</t>
  </si>
  <si>
    <t>vijenac iznad podruma, 7 bridova, ~8/15 cm</t>
  </si>
  <si>
    <t>03</t>
  </si>
  <si>
    <t>STOLARSKI RADOVI</t>
  </si>
  <si>
    <t>STOLARSKI RADOVI UKUPNO</t>
  </si>
  <si>
    <r>
      <t xml:space="preserve">unutarnji prozor   </t>
    </r>
    <r>
      <rPr>
        <sz val="9"/>
        <rFont val="Arial"/>
        <family val="2"/>
      </rPr>
      <t xml:space="preserve">                                                  skidanje postoječeg naliča, kitanje, brušenje, temeljni i završni nalič, provjeru funkcionalnosti postojećeg okova i ev. popravak istog, te zamjena oliva i štitnika.</t>
    </r>
  </si>
  <si>
    <t>3.01</t>
  </si>
  <si>
    <t>3.02</t>
  </si>
  <si>
    <t>3.03</t>
  </si>
  <si>
    <r>
      <t xml:space="preserve">unutarnji prozor   </t>
    </r>
    <r>
      <rPr>
        <sz val="9"/>
        <rFont val="Arial"/>
        <family val="2"/>
      </rPr>
      <t xml:space="preserve">                                               skidanje postoječeg naliča, kitanje, brušenje, temeljni i završni nalič, provjeru funkcionalnosti postojećeg okova i ev. popravak istog, te zamjena oliva i štitnika.</t>
    </r>
  </si>
  <si>
    <t>05</t>
  </si>
  <si>
    <t>LIMARSKI RADOVI</t>
  </si>
  <si>
    <t>5.1.</t>
  </si>
  <si>
    <t>Dobava materijala, izrada i montaža elemenata limarije od bakrenog lima debljine 0,6 mm, R.Š.  Prema specifikaciji</t>
  </si>
  <si>
    <t>LIMARSKI RADOVI UKUPNO</t>
  </si>
  <si>
    <t>04</t>
  </si>
  <si>
    <t>4.1.</t>
  </si>
  <si>
    <t xml:space="preserve">opšav dimnjaka R.Š.≤ 600 mm </t>
  </si>
  <si>
    <t>06</t>
  </si>
  <si>
    <t>FASADERSKI  RADOVI</t>
  </si>
  <si>
    <t>6.1.</t>
  </si>
  <si>
    <t>6.2.</t>
  </si>
  <si>
    <t>Injektiranje i zapunjavanje pukotina na pročelju vapnenim mortom. Mort treba biti istovjetan originalno koristenom mortu za gradnju. Obračun prema m1 injektiranih pukotina. Prosječna debljina zida 60 cm</t>
  </si>
  <si>
    <t>FASADERSKI  RADOVI UKUPNO</t>
  </si>
  <si>
    <t>5.2.</t>
  </si>
  <si>
    <t>5.3.</t>
  </si>
  <si>
    <t>OSTALI RADOVI</t>
  </si>
  <si>
    <t>Visekratno čišćenje gradilista tijekom radova, te završno grubo i fino čišćenje</t>
  </si>
  <si>
    <t>Rad na raznim nespecificiranim poslovima (demontiranjima. Popravcima, transportu. Završni obračun prema stvarno utrošenom vremenu</t>
  </si>
  <si>
    <t>a VKV radnik</t>
  </si>
  <si>
    <t>sati</t>
  </si>
  <si>
    <t>b. KV radnik</t>
  </si>
  <si>
    <t>c. NK radnik</t>
  </si>
  <si>
    <t>OSTALI RADOVI UKUPNO</t>
  </si>
  <si>
    <t>6.3.</t>
  </si>
  <si>
    <t>kpl.</t>
  </si>
  <si>
    <t>PDV</t>
  </si>
  <si>
    <t>vertikalne odvodne cijevi ∅ 150</t>
  </si>
  <si>
    <t>m2</t>
  </si>
  <si>
    <t xml:space="preserve">Dobava materijala, izrada i ugradba daščane oplate po rogovima objekta. Izvesti daskama d = 24 mm, max širine do 150 mm, tijesno sljubljenim i pričvršćenim čavlima na rogove na plohi krova oko dimnjaka. Obračun po stvarnoj površini kosih krovnih ploha. </t>
  </si>
  <si>
    <t>2.0.</t>
  </si>
  <si>
    <t>Dobava materijala i izrada posteljice za zidanje porobetonom. Izvesti cementnim mortom u debljini od 5,0 cm, na pripremljenu i poravnatu postojeću površinu temelja dimnjaka.</t>
  </si>
  <si>
    <t>Izrada dimnjačke kape, izvesti betonom u blanjanoj oplati, debljina kape 10 cm.</t>
  </si>
  <si>
    <t>2.8.</t>
  </si>
  <si>
    <t>Prije izrade ponude izvođač je dužan obići i pregledati građevinu zbog provjere i ocjene općeg stanja građevine, radova obuhvaćenih troškovnikom, uvjeta organizacije gradilišta, mogućnosti i načina pristupa građevini, mogućnosti zauzimanja javne površine,</t>
  </si>
  <si>
    <t>Pročelje građevine dekorirano je ukrasnim elementima (elementi plastike, vučeni profili) za koje nije, prije detaljnog pregleda sa skele i ispitivanja postojećih materijala, moguće dovoljno precizno odrediti način i veličinu sanacionog zahvata, pa je pril</t>
  </si>
  <si>
    <t>Izvođač je dužan prije početka radova proučiti projektnu dokumentaciju i o svim eventualnim primjedbama i uočenim nedostacima obavijestiti investitora, odnosno nadzornog inženjera, te zatražiti eventualno potrebna pojašnjenja radi otklanjanja svih mogućih</t>
  </si>
  <si>
    <t>Ukoliko se prilikom gradnje ukaže opravdana potreba za bilo kakvim odstupanjima odnosno izmjenama u odnosu na elemente definirane tehničkom dokumentacijom, izvođač je dužan prije početka takovih izmjena, pribaviti suglasnost projektanta, nadzornog inženje</t>
  </si>
  <si>
    <t>Sav materijal koji će biti upotrebljen za izvedbu radova, mora odgovarati hrvatskim standardima te svim propisima koji reguliraju karakteristike i način upotrebe materijala, elemenata i sklopova. Po dopremi materijala na gradilište, na poziv izvođača, nad</t>
  </si>
  <si>
    <t xml:space="preserve">Prije početka radova izvođač treba načiniti projekt organizacije gradilišta i operativni plan izvedbe radova. Ovi dokumenti trebaju biti dostavljeni dva tjedna prije početka radova i odobreni od strane investitora i nadzornog inženjera, posebno imajući u </t>
  </si>
  <si>
    <t>Ev. zauzimanje javnoprometne površine potrebne za organizaciju gradilišta i neometan i siguran promet vozila uz preusmjeravanje pješačkog prometa. Stavka uključuje sve potrebne takse, ishođenje suglasnosti, opremanje zauzetih površina vertikalnom i horizo</t>
  </si>
  <si>
    <t>1.</t>
  </si>
  <si>
    <t>Rbr</t>
  </si>
  <si>
    <t>OPIS</t>
  </si>
  <si>
    <t>Jmj</t>
  </si>
  <si>
    <t>Količina</t>
  </si>
  <si>
    <t>DIMNJACI</t>
  </si>
  <si>
    <t>Za rad i primijenjene materijale, obavezno je pridržavati se pravila struke. Date mjere obvezno provjeriti na gradilištu.</t>
  </si>
  <si>
    <t>Primjenjuju se slijedeći propisi:</t>
  </si>
  <si>
    <t>- Tehnički propis za dimnjake u građevinama (NN 03/07)</t>
  </si>
  <si>
    <t>- HRN EN 1443:2003 Dimnjaci – Opći zahtjevi (EN 1443:2003)</t>
  </si>
  <si>
    <t xml:space="preserve">- HRN DIN 18160-1:2003 Dimnjaci – 1. dio: Projektiranje i izvedba (DIN 18160-1:2001) </t>
  </si>
  <si>
    <t>- HRN DIN 18160-5:2016 Dimnjaci -- 5. dio: Naprave za pristup dimnjaku -- Zahtjevi, projektiranje i izvedba (DIN 18160-5:2016)</t>
  </si>
  <si>
    <t>- HRN EN 1856-1:2010 Dimnjaci -- Zahtjevi za metalne dimnjake -- 1. dio: Proizvodi sustava dimnjaka (EN 1856-1:2009)</t>
  </si>
  <si>
    <t>Napomena: 
Uključena sva dobava materijala, rad, pomoćna sredstva, predradnje, transporti, utovari i istovari te sve drugo potrebno do gotovog proizvoda. Radovi će se izvodit prema odobrenom glavnom projektu, pridržavajući se i primjenjujući važeće propise i norme spomenute u tehničkom opisu dimnjaka. Nadvišenje dimnjaka i vatrootpornost &gt; 90 min prema normi HRN DIN 18160-1. Potrebno se pridržavati tehničkih uputa proizvođača. Preporuka je da se prije ugradnje napravi detaljna izmjera na objektu te da se pozove predstavnika proizvođača.</t>
  </si>
  <si>
    <t>Dobava i montaža montažnog duplostijenog metalnog sustava dimnjaka s izolacijom, izvedenog od elemenata s unutarnjom cijevi iz nehrđajućeg čelika oznake 1.4404 (316L), specijalne superwool izolacije debljine 25mm - otporne na termičke šokove, te vanjske cijevi iz nehrđajućeg čelika oznake 1.4301 (304). Sustav se sastoji od posude za kondenzat, otvora za reviziju i čišćenje, otvora za priključak ložišta, dimovodnih cijevi, koljena te ostalih elemenata prema uputi proizvođača. Spoj dimovodnih cijevi ima neprekidnu izolaciju (bez toplinskih mostova), omogućava termičke dilatacije, sadrži utor protiv kapilanog istjecanja (ili za silikonsko brtvilo) te obujmice za pričvrščivanje. Odvod kondenzata spojiti pri ugradnji na kanalizacijski sustav.</t>
  </si>
  <si>
    <t>Namjena: ložište na plin</t>
  </si>
  <si>
    <t>Svojstva: HRN EN 1856-1: T200 P1 W V2 L50050 O00</t>
  </si>
  <si>
    <t>1.1</t>
  </si>
  <si>
    <r>
      <t xml:space="preserve">Proizvod kao </t>
    </r>
    <r>
      <rPr>
        <b/>
        <sz val="10"/>
        <rFont val="Tahoma"/>
        <family val="2"/>
      </rPr>
      <t>Schiedel ICS25</t>
    </r>
    <r>
      <rPr>
        <sz val="10"/>
        <rFont val="Tahoma"/>
        <family val="2"/>
      </rPr>
      <t xml:space="preserve"> ili jednakovrijedan proizvod ______________________________</t>
    </r>
  </si>
  <si>
    <t>kpl</t>
  </si>
  <si>
    <t>1.2</t>
  </si>
  <si>
    <t>1.3</t>
  </si>
  <si>
    <t>Izrada, dobava i montaža podkonstrukcije izrađene prema statičkom proračunu ovlaštenog poduzeća.</t>
  </si>
  <si>
    <t>STROJARSKI RADOVI</t>
  </si>
  <si>
    <t>KOLIČINA</t>
  </si>
  <si>
    <t>JED. MJERE</t>
  </si>
  <si>
    <t>Otucanje žbuke s pročelja. Rad se treba obavljati pažljivo na način da se mogu prepoznati i dokumetirati eventualni prethodni stariji slojevi kao i da se ne oštete djelovi koji nisu predviđeni za skidanje. Prije početka treba izvršiti detaljan pregled pročelja te odrediti djelove koji se skidaju</t>
  </si>
  <si>
    <t>Demontaža stolarskih stavki koje će biti zamijenjene novima.  U cijenu uključiti pažljivu demontažu, spuštanje na zemlju, utovar na vozilo i odvoz na gradski depo udaljenosti do 10 km. Obavezna pohrana jednog elementa od svakog tipa stavki, radi uzorka pri izradi novih elemenata</t>
  </si>
  <si>
    <t>Najam, montaža i demontaža cijevne fasadne skele s podnicama, ogradom u visini svake etaže, visine do 24,0 m,. Skela služi za izvedbu radova na zidanju i izradi fasade dimnjaka i popravcima fasada objekta uz dimnjak. U cijenu je uključena izrada statičkog proračuna /projekta skele.</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</si>
</sst>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00\ _H_R_K_-;\-* #,##0.00\ _H_R_K_-;_-* &quot;-&quot;??\ _H_R_K_-;_-@_-"/>
    <numFmt numFmtId="165" formatCode="#,##0.00_ ;\-#,##0.00\ "/>
    <numFmt numFmtId="166" formatCode="#,##0.00\ &quot;kn&quot;"/>
    <numFmt numFmtId="167" formatCode="_-* #,##0.00_-;\-* #,##0.00_-;_-* &quot;-&quot;??_-;_-@_-"/>
    <numFmt numFmtId="168" formatCode="&quot;Da&quot;;&quot;Da&quot;;&quot;Ne&quot;"/>
    <numFmt numFmtId="169" formatCode="&quot;Istina&quot;;&quot;Istina&quot;;&quot;Laž&quot;"/>
    <numFmt numFmtId="170" formatCode="&quot;Uključeno&quot;;&quot;Uključeno&quot;;&quot;Isključeno&quot;"/>
  </numFmts>
  <fonts count="39">
    <font>
      <sz val="10"/>
      <color indexed="8"/>
      <name val="ArialMT"/>
      <family val="2"/>
    </font>
    <font>
      <sz val="11"/>
      <color indexed="8"/>
      <name val="Calibri"/>
      <family val="2"/>
    </font>
    <font>
      <sz val="9"/>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Arial"/>
      <family val="2"/>
    </font>
    <font>
      <sz val="10"/>
      <name val="Arial"/>
      <family val="2"/>
    </font>
    <font>
      <b/>
      <sz val="1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Tahoma"/>
      <family val="2"/>
    </font>
    <font>
      <sz val="10"/>
      <name val="Tahoma"/>
      <family val="2"/>
    </font>
    <font>
      <i/>
      <sz val="10"/>
      <name val="Tahoma"/>
      <family val="2"/>
    </font>
    <font>
      <b/>
      <i/>
      <sz val="10"/>
      <name val="Tahoma"/>
      <family val="2"/>
    </font>
    <font>
      <b/>
      <sz val="9"/>
      <color indexed="8"/>
      <name val="Arial"/>
      <family val="2"/>
    </font>
    <font>
      <sz val="9"/>
      <color indexed="22"/>
      <name val="Arial"/>
      <family val="2"/>
    </font>
    <font>
      <sz val="12"/>
      <color indexed="8"/>
      <name val="Arial"/>
      <family val="2"/>
    </font>
    <font>
      <b/>
      <sz val="12"/>
      <color indexed="8"/>
      <name val="Arial"/>
      <family val="2"/>
    </font>
    <font>
      <b/>
      <sz val="12"/>
      <name val="Arial"/>
      <family val="2"/>
    </font>
    <font>
      <b/>
      <sz val="10"/>
      <color indexed="8"/>
      <name val="Arial"/>
      <family val="2"/>
    </font>
    <font>
      <sz val="10"/>
      <color indexed="8"/>
      <name val="Arial"/>
      <family val="2"/>
    </font>
    <font>
      <b/>
      <sz val="10"/>
      <color indexed="8"/>
      <name val="ArialMT"/>
      <family val="2"/>
    </font>
    <font>
      <sz val="8"/>
      <color indexed="8"/>
      <name val="Arial"/>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5" fillId="11"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15" fillId="17" borderId="0" applyNumberFormat="0" applyBorder="0" applyAlignment="0" applyProtection="0"/>
    <xf numFmtId="0" fontId="19" fillId="9" borderId="1" applyNumberFormat="0" applyAlignment="0" applyProtection="0"/>
    <xf numFmtId="0" fontId="21" fillId="15" borderId="2" applyNumberFormat="0" applyAlignment="0" applyProtection="0"/>
    <xf numFmtId="0" fontId="23" fillId="0" borderId="0" applyNumberFormat="0" applyFill="0" applyBorder="0" applyAlignment="0" applyProtection="0"/>
    <xf numFmtId="0" fontId="14" fillId="7"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3" borderId="1" applyNumberFormat="0" applyAlignment="0" applyProtection="0"/>
    <xf numFmtId="0" fontId="20" fillId="0" borderId="6" applyNumberFormat="0" applyFill="0" applyAlignment="0" applyProtection="0"/>
    <xf numFmtId="0" fontId="16" fillId="10" borderId="0" applyNumberFormat="0" applyBorder="0" applyAlignment="0" applyProtection="0"/>
    <xf numFmtId="0" fontId="8" fillId="0" borderId="0">
      <alignment/>
      <protection/>
    </xf>
    <xf numFmtId="0" fontId="8" fillId="0" borderId="0">
      <alignment/>
      <protection/>
    </xf>
    <xf numFmtId="0" fontId="0" fillId="5" borderId="7" applyNumberFormat="0" applyFont="0" applyAlignment="0" applyProtection="0"/>
    <xf numFmtId="0" fontId="18"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cellStyleXfs>
  <cellXfs count="256">
    <xf numFmtId="0" fontId="0" fillId="0" borderId="0" xfId="0" applyAlignment="1">
      <alignment/>
    </xf>
    <xf numFmtId="2" fontId="2" fillId="0" borderId="0" xfId="0" applyNumberFormat="1" applyFont="1" applyAlignment="1">
      <alignment vertical="top" wrapText="1"/>
    </xf>
    <xf numFmtId="0" fontId="2" fillId="0" borderId="0" xfId="0" applyFont="1" applyAlignment="1">
      <alignment wrapText="1"/>
    </xf>
    <xf numFmtId="0" fontId="2" fillId="0" borderId="0" xfId="0" applyFont="1" applyAlignment="1">
      <alignment/>
    </xf>
    <xf numFmtId="0" fontId="2" fillId="0" borderId="0" xfId="0" applyFont="1" applyAlignment="1">
      <alignment vertical="center" wrapText="1"/>
    </xf>
    <xf numFmtId="2" fontId="2" fillId="0" borderId="0" xfId="0" applyNumberFormat="1"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4" fontId="2" fillId="0" borderId="0" xfId="0" applyNumberFormat="1" applyFont="1" applyAlignment="1">
      <alignment vertical="center" wrapText="1"/>
    </xf>
    <xf numFmtId="49" fontId="3" fillId="9" borderId="0" xfId="0" applyNumberFormat="1" applyFont="1" applyFill="1" applyBorder="1" applyAlignment="1" applyProtection="1">
      <alignment horizontal="center" vertical="center"/>
      <protection locked="0"/>
    </xf>
    <xf numFmtId="0" fontId="3" fillId="9" borderId="0" xfId="0" applyFont="1" applyFill="1" applyBorder="1" applyAlignment="1" applyProtection="1">
      <alignment horizontal="justify" vertical="top"/>
      <protection locked="0"/>
    </xf>
    <xf numFmtId="4" fontId="2" fillId="9" borderId="0" xfId="0" applyNumberFormat="1" applyFont="1" applyFill="1" applyBorder="1" applyAlignment="1" applyProtection="1">
      <alignment horizontal="center"/>
      <protection locked="0"/>
    </xf>
    <xf numFmtId="2" fontId="2" fillId="9" borderId="0" xfId="61" applyNumberFormat="1" applyFont="1" applyFill="1" applyBorder="1" applyAlignment="1" applyProtection="1">
      <alignment horizontal="right"/>
      <protection locked="0"/>
    </xf>
    <xf numFmtId="4" fontId="2" fillId="9" borderId="0" xfId="61" applyNumberFormat="1" applyFont="1" applyFill="1" applyBorder="1" applyAlignment="1" applyProtection="1">
      <alignment horizontal="right"/>
      <protection locked="0"/>
    </xf>
    <xf numFmtId="0" fontId="2" fillId="0" borderId="0" xfId="0" applyFont="1" applyBorder="1" applyAlignment="1">
      <alignment/>
    </xf>
    <xf numFmtId="2" fontId="2" fillId="0" borderId="0" xfId="0" applyNumberFormat="1" applyFont="1" applyBorder="1" applyAlignment="1">
      <alignment/>
    </xf>
    <xf numFmtId="4" fontId="2" fillId="0" borderId="0" xfId="61" applyNumberFormat="1" applyFont="1" applyBorder="1" applyAlignment="1" applyProtection="1">
      <alignment horizontal="right"/>
      <protection locked="0"/>
    </xf>
    <xf numFmtId="0" fontId="2"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center"/>
    </xf>
    <xf numFmtId="2" fontId="2" fillId="0" borderId="0" xfId="0" applyNumberFormat="1" applyFont="1" applyAlignment="1">
      <alignment/>
    </xf>
    <xf numFmtId="4" fontId="2" fillId="0" borderId="0" xfId="0" applyNumberFormat="1" applyFont="1" applyAlignment="1">
      <alignment/>
    </xf>
    <xf numFmtId="0" fontId="5" fillId="0" borderId="0" xfId="0" applyFont="1" applyAlignment="1">
      <alignment horizontal="center" vertical="top"/>
    </xf>
    <xf numFmtId="0" fontId="5" fillId="0" borderId="0" xfId="0" applyFont="1" applyAlignment="1">
      <alignment horizontal="justify" vertical="top" wrapText="1"/>
    </xf>
    <xf numFmtId="0" fontId="5" fillId="0" borderId="0" xfId="0" applyFont="1" applyAlignment="1">
      <alignment horizontal="center"/>
    </xf>
    <xf numFmtId="2" fontId="5" fillId="0" borderId="0" xfId="0" applyNumberFormat="1" applyFont="1" applyAlignment="1">
      <alignment/>
    </xf>
    <xf numFmtId="4" fontId="5" fillId="0" borderId="0" xfId="0" applyNumberFormat="1" applyFont="1" applyAlignment="1">
      <alignment/>
    </xf>
    <xf numFmtId="0" fontId="5" fillId="0" borderId="0" xfId="0" applyFont="1" applyAlignment="1">
      <alignment/>
    </xf>
    <xf numFmtId="0" fontId="2" fillId="0" borderId="0" xfId="0" applyFont="1" applyAlignment="1">
      <alignment horizontal="left" vertical="top"/>
    </xf>
    <xf numFmtId="49" fontId="2" fillId="0" borderId="0" xfId="0" applyNumberFormat="1" applyFont="1" applyBorder="1" applyAlignment="1" applyProtection="1">
      <alignment horizontal="center" vertical="top"/>
      <protection locked="0"/>
    </xf>
    <xf numFmtId="0" fontId="2" fillId="0" borderId="0" xfId="0" applyFont="1" applyBorder="1" applyAlignment="1" applyProtection="1">
      <alignment horizontal="justify" vertical="top"/>
      <protection locked="0"/>
    </xf>
    <xf numFmtId="4" fontId="2" fillId="0" borderId="0" xfId="0" applyNumberFormat="1" applyFont="1" applyBorder="1" applyAlignment="1" applyProtection="1">
      <alignment horizontal="center"/>
      <protection locked="0"/>
    </xf>
    <xf numFmtId="2" fontId="2" fillId="0" borderId="0" xfId="61" applyNumberFormat="1" applyFont="1" applyBorder="1" applyAlignment="1" applyProtection="1">
      <alignment horizontal="right"/>
      <protection locked="0"/>
    </xf>
    <xf numFmtId="49" fontId="3" fillId="9" borderId="10" xfId="0" applyNumberFormat="1" applyFont="1" applyFill="1" applyBorder="1" applyAlignment="1" applyProtection="1">
      <alignment horizontal="center" vertical="center"/>
      <protection locked="0"/>
    </xf>
    <xf numFmtId="0" fontId="3" fillId="9" borderId="11" xfId="0" applyFont="1" applyFill="1" applyBorder="1" applyAlignment="1" applyProtection="1">
      <alignment horizontal="justify" vertical="center"/>
      <protection locked="0"/>
    </xf>
    <xf numFmtId="4" fontId="2" fillId="9" borderId="11" xfId="0" applyNumberFormat="1" applyFont="1" applyFill="1" applyBorder="1" applyAlignment="1" applyProtection="1">
      <alignment horizontal="center" vertical="center"/>
      <protection locked="0"/>
    </xf>
    <xf numFmtId="2" fontId="2" fillId="9" borderId="11" xfId="0" applyNumberFormat="1" applyFont="1" applyFill="1" applyBorder="1" applyAlignment="1" applyProtection="1">
      <alignment horizontal="right" vertical="center"/>
      <protection locked="0"/>
    </xf>
    <xf numFmtId="4" fontId="2" fillId="9" borderId="12" xfId="0" applyNumberFormat="1" applyFont="1" applyFill="1" applyBorder="1" applyAlignment="1" applyProtection="1">
      <alignment horizontal="right" vertical="center"/>
      <protection locked="0"/>
    </xf>
    <xf numFmtId="0" fontId="2" fillId="0" borderId="0" xfId="0" applyFont="1" applyBorder="1" applyAlignment="1">
      <alignment vertical="center"/>
    </xf>
    <xf numFmtId="0" fontId="3" fillId="9" borderId="0" xfId="0" applyFont="1" applyFill="1" applyBorder="1" applyAlignment="1" applyProtection="1">
      <alignment horizontal="justify" vertical="center"/>
      <protection locked="0"/>
    </xf>
    <xf numFmtId="4" fontId="2" fillId="9" borderId="0" xfId="0" applyNumberFormat="1" applyFont="1" applyFill="1" applyBorder="1" applyAlignment="1" applyProtection="1">
      <alignment horizontal="center" vertical="center"/>
      <protection locked="0"/>
    </xf>
    <xf numFmtId="2" fontId="2" fillId="9" borderId="0" xfId="61" applyNumberFormat="1" applyFont="1" applyFill="1" applyBorder="1" applyAlignment="1" applyProtection="1">
      <alignment horizontal="right" vertical="center"/>
      <protection locked="0"/>
    </xf>
    <xf numFmtId="4" fontId="2" fillId="9" borderId="0" xfId="61" applyNumberFormat="1" applyFont="1" applyFill="1" applyBorder="1" applyAlignment="1" applyProtection="1">
      <alignment horizontal="right" vertical="center"/>
      <protection locked="0"/>
    </xf>
    <xf numFmtId="0" fontId="2" fillId="0" borderId="0" xfId="0" applyNumberFormat="1" applyFont="1" applyBorder="1" applyAlignment="1" applyProtection="1">
      <alignment horizontal="justify" vertical="top"/>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right" vertical="top" wrapText="1"/>
      <protection locked="0"/>
    </xf>
    <xf numFmtId="0" fontId="2" fillId="0" borderId="0" xfId="0" applyFont="1" applyBorder="1" applyAlignment="1" applyProtection="1">
      <alignment horizontal="justify" vertical="top" wrapText="1"/>
      <protection locked="0"/>
    </xf>
    <xf numFmtId="0" fontId="2" fillId="0" borderId="0" xfId="0" applyNumberFormat="1" applyFont="1" applyBorder="1" applyAlignment="1" applyProtection="1">
      <alignment horizontal="justify" vertical="top" wrapText="1"/>
      <protection locked="0"/>
    </xf>
    <xf numFmtId="0" fontId="5" fillId="0" borderId="0" xfId="0" applyFont="1" applyBorder="1" applyAlignment="1">
      <alignment/>
    </xf>
    <xf numFmtId="2" fontId="5" fillId="0" borderId="0" xfId="0" applyNumberFormat="1" applyFont="1" applyBorder="1" applyAlignment="1">
      <alignment/>
    </xf>
    <xf numFmtId="0" fontId="5" fillId="0" borderId="0" xfId="0" applyNumberFormat="1" applyFont="1" applyBorder="1" applyAlignment="1" applyProtection="1">
      <alignment horizontal="justify" vertical="top"/>
      <protection locked="0"/>
    </xf>
    <xf numFmtId="49" fontId="3" fillId="0" borderId="0" xfId="0" applyNumberFormat="1" applyFont="1" applyBorder="1" applyAlignment="1" applyProtection="1">
      <alignment horizontal="center" vertical="top"/>
      <protection locked="0"/>
    </xf>
    <xf numFmtId="0" fontId="2" fillId="0" borderId="0" xfId="0" applyFont="1" applyBorder="1" applyAlignment="1">
      <alignment vertical="top" wrapText="1"/>
    </xf>
    <xf numFmtId="0" fontId="2" fillId="0" borderId="0" xfId="0" applyFont="1" applyBorder="1" applyAlignment="1">
      <alignment horizontal="right"/>
    </xf>
    <xf numFmtId="0" fontId="2" fillId="0" borderId="0" xfId="0" applyFont="1" applyBorder="1" applyAlignment="1">
      <alignment horizontal="center" vertical="top"/>
    </xf>
    <xf numFmtId="4" fontId="2" fillId="0" borderId="0" xfId="0" applyNumberFormat="1" applyFont="1" applyBorder="1" applyAlignment="1">
      <alignment/>
    </xf>
    <xf numFmtId="0" fontId="2" fillId="0" borderId="0" xfId="0" applyNumberFormat="1" applyFont="1" applyBorder="1" applyAlignment="1" applyProtection="1">
      <alignment horizontal="left" vertical="top" wrapText="1"/>
      <protection locked="0"/>
    </xf>
    <xf numFmtId="2" fontId="2" fillId="0" borderId="0" xfId="0" applyNumberFormat="1" applyFont="1" applyAlignment="1">
      <alignment/>
    </xf>
    <xf numFmtId="0" fontId="3" fillId="0" borderId="0" xfId="0" applyFont="1" applyAlignment="1">
      <alignment vertical="top" wrapText="1"/>
    </xf>
    <xf numFmtId="49" fontId="3" fillId="9" borderId="0" xfId="0" applyNumberFormat="1" applyFont="1" applyFill="1" applyBorder="1" applyAlignment="1" applyProtection="1">
      <alignment horizontal="left" vertical="center"/>
      <protection locked="0"/>
    </xf>
    <xf numFmtId="2" fontId="2" fillId="9" borderId="0" xfId="61" applyNumberFormat="1" applyFont="1" applyFill="1" applyBorder="1" applyAlignment="1" applyProtection="1">
      <alignment vertical="center"/>
      <protection locked="0"/>
    </xf>
    <xf numFmtId="0" fontId="8" fillId="0" borderId="0" xfId="0" applyFont="1" applyBorder="1" applyAlignment="1">
      <alignment vertical="center"/>
    </xf>
    <xf numFmtId="4" fontId="2" fillId="0" borderId="0" xfId="0" applyNumberFormat="1" applyFont="1" applyAlignment="1">
      <alignment/>
    </xf>
    <xf numFmtId="0" fontId="8" fillId="0" borderId="0" xfId="0" applyFont="1" applyBorder="1" applyAlignment="1">
      <alignment/>
    </xf>
    <xf numFmtId="0" fontId="2" fillId="0" borderId="0" xfId="0" applyFont="1" applyAlignment="1">
      <alignment vertical="top" wrapText="1"/>
    </xf>
    <xf numFmtId="0" fontId="4" fillId="0" borderId="0" xfId="0" applyFont="1" applyAlignment="1">
      <alignment/>
    </xf>
    <xf numFmtId="165" fontId="2" fillId="0" borderId="0" xfId="61" applyNumberFormat="1" applyFont="1" applyBorder="1" applyAlignment="1" applyProtection="1">
      <alignment horizontal="right"/>
      <protection locked="0"/>
    </xf>
    <xf numFmtId="49" fontId="3" fillId="9" borderId="0" xfId="0" applyNumberFormat="1" applyFont="1" applyFill="1" applyBorder="1" applyAlignment="1" applyProtection="1">
      <alignment horizontal="left" vertical="top"/>
      <protection locked="0"/>
    </xf>
    <xf numFmtId="165" fontId="2" fillId="9" borderId="0" xfId="61" applyNumberFormat="1" applyFont="1" applyFill="1" applyBorder="1" applyAlignment="1" applyProtection="1">
      <alignment horizontal="right"/>
      <protection locked="0"/>
    </xf>
    <xf numFmtId="0" fontId="2" fillId="0" borderId="0" xfId="0" applyFont="1" applyBorder="1" applyAlignment="1" applyProtection="1">
      <alignment horizontal="right" vertical="top"/>
      <protection locked="0"/>
    </xf>
    <xf numFmtId="165" fontId="2" fillId="9" borderId="11" xfId="0" applyNumberFormat="1" applyFont="1" applyFill="1" applyBorder="1" applyAlignment="1" applyProtection="1">
      <alignment horizontal="right" vertical="center"/>
      <protection locked="0"/>
    </xf>
    <xf numFmtId="49" fontId="2" fillId="15" borderId="0" xfId="0" applyNumberFormat="1" applyFont="1" applyFill="1" applyBorder="1" applyAlignment="1" applyProtection="1">
      <alignment horizontal="center" vertical="center"/>
      <protection locked="0"/>
    </xf>
    <xf numFmtId="0" fontId="9" fillId="15" borderId="0" xfId="0" applyFont="1" applyFill="1" applyBorder="1" applyAlignment="1" applyProtection="1">
      <alignment horizontal="left" vertical="center"/>
      <protection locked="0"/>
    </xf>
    <xf numFmtId="4" fontId="2" fillId="15" borderId="0" xfId="0" applyNumberFormat="1" applyFont="1" applyFill="1" applyBorder="1" applyAlignment="1" applyProtection="1">
      <alignment horizontal="center" vertical="center"/>
      <protection locked="0"/>
    </xf>
    <xf numFmtId="165" fontId="2" fillId="15" borderId="0" xfId="61" applyNumberFormat="1" applyFont="1" applyFill="1" applyBorder="1" applyAlignment="1" applyProtection="1">
      <alignment horizontal="right" vertical="center"/>
      <protection locked="0"/>
    </xf>
    <xf numFmtId="4" fontId="2" fillId="15" borderId="0" xfId="61" applyNumberFormat="1" applyFont="1" applyFill="1" applyBorder="1" applyAlignment="1" applyProtection="1">
      <alignment horizontal="right" vertical="center"/>
      <protection locked="0"/>
    </xf>
    <xf numFmtId="49"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4" fontId="7" fillId="0" borderId="0" xfId="0" applyNumberFormat="1" applyFont="1" applyBorder="1" applyAlignment="1" applyProtection="1">
      <alignment horizontal="center" vertical="center"/>
      <protection locked="0"/>
    </xf>
    <xf numFmtId="165" fontId="2" fillId="0" borderId="0" xfId="61" applyNumberFormat="1" applyFont="1" applyBorder="1" applyAlignment="1" applyProtection="1">
      <alignment horizontal="right" vertical="center"/>
      <protection locked="0"/>
    </xf>
    <xf numFmtId="4" fontId="2" fillId="0" borderId="0" xfId="61" applyNumberFormat="1" applyFont="1" applyBorder="1" applyAlignment="1" applyProtection="1">
      <alignment horizontal="center" vertical="center"/>
      <protection locked="0"/>
    </xf>
    <xf numFmtId="4" fontId="2" fillId="0" borderId="0" xfId="61" applyNumberFormat="1" applyFont="1" applyBorder="1" applyAlignment="1" applyProtection="1">
      <alignment horizontal="right" vertical="center"/>
      <protection locked="0"/>
    </xf>
    <xf numFmtId="10" fontId="2" fillId="0" borderId="0" xfId="61" applyNumberFormat="1" applyFont="1" applyBorder="1" applyAlignment="1" applyProtection="1">
      <alignment horizontal="center" vertical="center"/>
      <protection locked="0"/>
    </xf>
    <xf numFmtId="49" fontId="9" fillId="9" borderId="10" xfId="0" applyNumberFormat="1" applyFont="1" applyFill="1" applyBorder="1" applyAlignment="1" applyProtection="1">
      <alignment horizontal="center" vertical="center"/>
      <protection locked="0"/>
    </xf>
    <xf numFmtId="0" fontId="9" fillId="9" borderId="11" xfId="0" applyFont="1" applyFill="1" applyBorder="1" applyAlignment="1" applyProtection="1">
      <alignment horizontal="justify" vertical="center"/>
      <protection locked="0"/>
    </xf>
    <xf numFmtId="4" fontId="8" fillId="9" borderId="11" xfId="0" applyNumberFormat="1" applyFont="1" applyFill="1" applyBorder="1" applyAlignment="1" applyProtection="1">
      <alignment horizontal="center" vertical="center"/>
      <protection locked="0"/>
    </xf>
    <xf numFmtId="165" fontId="8" fillId="9" borderId="11" xfId="0" applyNumberFormat="1" applyFont="1" applyFill="1" applyBorder="1" applyAlignment="1" applyProtection="1">
      <alignment horizontal="right" vertical="center"/>
      <protection locked="0"/>
    </xf>
    <xf numFmtId="4" fontId="8" fillId="9" borderId="13" xfId="0" applyNumberFormat="1" applyFont="1" applyFill="1" applyBorder="1" applyAlignment="1" applyProtection="1">
      <alignment horizontal="right" vertical="center"/>
      <protection locked="0"/>
    </xf>
    <xf numFmtId="0" fontId="2" fillId="0" borderId="0" xfId="0" applyFont="1" applyFill="1" applyAlignment="1">
      <alignment horizontal="justify" vertical="top" wrapText="1"/>
    </xf>
    <xf numFmtId="0" fontId="2" fillId="0" borderId="0" xfId="0" applyFont="1" applyFill="1" applyAlignment="1">
      <alignment horizontal="center" wrapText="1"/>
    </xf>
    <xf numFmtId="2" fontId="2" fillId="0" borderId="0" xfId="0" applyNumberFormat="1" applyFont="1" applyFill="1" applyAlignment="1">
      <alignment wrapText="1"/>
    </xf>
    <xf numFmtId="0" fontId="2" fillId="0" borderId="0" xfId="0" applyFont="1" applyFill="1" applyAlignment="1">
      <alignment wrapText="1"/>
    </xf>
    <xf numFmtId="0" fontId="2" fillId="0" borderId="0" xfId="0" applyFont="1" applyFill="1" applyAlignment="1">
      <alignment horizontal="center" vertical="top" wrapText="1"/>
    </xf>
    <xf numFmtId="4" fontId="2" fillId="0" borderId="0" xfId="0" applyNumberFormat="1" applyFont="1" applyFill="1" applyAlignment="1">
      <alignment horizontal="right" wrapText="1"/>
    </xf>
    <xf numFmtId="0" fontId="2" fillId="0" borderId="0" xfId="0" applyFont="1" applyBorder="1" applyAlignment="1">
      <alignment wrapText="1"/>
    </xf>
    <xf numFmtId="4" fontId="4" fillId="0" borderId="0" xfId="0" applyNumberFormat="1" applyFont="1" applyAlignment="1">
      <alignment/>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 fontId="4" fillId="0" borderId="0" xfId="0" applyNumberFormat="1" applyFont="1" applyAlignment="1">
      <alignment horizontal="right" vertical="center"/>
    </xf>
    <xf numFmtId="0" fontId="4" fillId="0" borderId="0" xfId="0" applyFont="1" applyAlignment="1">
      <alignment vertical="center"/>
    </xf>
    <xf numFmtId="49" fontId="4" fillId="0" borderId="0" xfId="0" applyNumberFormat="1" applyFont="1" applyAlignment="1">
      <alignment vertical="center"/>
    </xf>
    <xf numFmtId="4" fontId="4" fillId="0" borderId="0" xfId="0" applyNumberFormat="1" applyFont="1" applyAlignment="1">
      <alignment vertical="center"/>
    </xf>
    <xf numFmtId="49" fontId="4" fillId="0" borderId="14" xfId="0" applyNumberFormat="1" applyFont="1" applyBorder="1" applyAlignment="1">
      <alignment horizontal="center" vertical="center"/>
    </xf>
    <xf numFmtId="49" fontId="4" fillId="0" borderId="14" xfId="0" applyNumberFormat="1" applyFont="1" applyBorder="1" applyAlignment="1">
      <alignment vertical="center"/>
    </xf>
    <xf numFmtId="0" fontId="4" fillId="0" borderId="14" xfId="0" applyFont="1" applyBorder="1" applyAlignment="1">
      <alignment vertical="center"/>
    </xf>
    <xf numFmtId="49" fontId="4" fillId="0" borderId="14" xfId="0" applyNumberFormat="1" applyFont="1" applyBorder="1" applyAlignment="1">
      <alignment horizontal="right" vertical="center"/>
    </xf>
    <xf numFmtId="4" fontId="4" fillId="0" borderId="14" xfId="0" applyNumberFormat="1" applyFont="1" applyBorder="1" applyAlignment="1">
      <alignment vertical="center"/>
    </xf>
    <xf numFmtId="0" fontId="4" fillId="0" borderId="0" xfId="0" applyFont="1" applyAlignment="1">
      <alignment/>
    </xf>
    <xf numFmtId="0" fontId="26" fillId="9" borderId="0" xfId="52" applyNumberFormat="1" applyFont="1" applyFill="1" applyBorder="1" applyAlignment="1" applyProtection="1">
      <alignment vertical="center"/>
      <protection/>
    </xf>
    <xf numFmtId="0" fontId="26" fillId="9" borderId="0" xfId="52" applyNumberFormat="1" applyFont="1" applyFill="1" applyBorder="1" applyAlignment="1" applyProtection="1">
      <alignment horizontal="right" vertical="center"/>
      <protection/>
    </xf>
    <xf numFmtId="49" fontId="26" fillId="0" borderId="0" xfId="52" applyNumberFormat="1" applyFont="1" applyFill="1" applyBorder="1" applyAlignment="1" applyProtection="1">
      <alignment horizontal="left" vertical="top"/>
      <protection/>
    </xf>
    <xf numFmtId="0" fontId="27" fillId="0" borderId="0" xfId="52" applyFont="1" applyFill="1" applyBorder="1" applyAlignment="1">
      <alignment wrapText="1"/>
      <protection/>
    </xf>
    <xf numFmtId="0" fontId="27" fillId="0" borderId="0" xfId="52" applyFont="1" applyFill="1" applyBorder="1" applyAlignment="1">
      <alignment horizontal="center"/>
      <protection/>
    </xf>
    <xf numFmtId="0" fontId="2" fillId="0" borderId="0" xfId="0" applyFont="1" applyAlignment="1">
      <alignment horizontal="left" vertical="top" wrapText="1"/>
    </xf>
    <xf numFmtId="0" fontId="27" fillId="0" borderId="0" xfId="52" applyFont="1" applyFill="1" applyBorder="1" applyAlignment="1">
      <alignment horizontal="center" vertical="center"/>
      <protection/>
    </xf>
    <xf numFmtId="166" fontId="27" fillId="0" borderId="0" xfId="52" applyNumberFormat="1" applyFont="1" applyFill="1" applyBorder="1" applyAlignment="1">
      <alignment horizontal="center" vertical="center"/>
      <protection/>
    </xf>
    <xf numFmtId="166" fontId="27" fillId="0" borderId="0" xfId="52" applyNumberFormat="1" applyFont="1" applyFill="1" applyBorder="1" applyAlignment="1">
      <alignment horizontal="right" vertical="center"/>
      <protection/>
    </xf>
    <xf numFmtId="49" fontId="26" fillId="9" borderId="0" xfId="52" applyNumberFormat="1" applyFont="1" applyFill="1" applyBorder="1" applyAlignment="1" applyProtection="1">
      <alignment horizontal="center" vertical="center" wrapText="1"/>
      <protection/>
    </xf>
    <xf numFmtId="0" fontId="26" fillId="9" borderId="0" xfId="52" applyFont="1" applyFill="1" applyBorder="1" applyAlignment="1" applyProtection="1">
      <alignment horizontal="center" vertical="center" wrapText="1"/>
      <protection/>
    </xf>
    <xf numFmtId="49" fontId="28" fillId="0" borderId="0" xfId="52" applyNumberFormat="1" applyFont="1" applyFill="1" applyBorder="1" applyAlignment="1" applyProtection="1">
      <alignment vertical="top" wrapText="1"/>
      <protection/>
    </xf>
    <xf numFmtId="0" fontId="27" fillId="0" borderId="0" xfId="52" applyFont="1" applyFill="1" applyBorder="1" applyAlignment="1" applyProtection="1">
      <alignment horizontal="center" vertical="top"/>
      <protection/>
    </xf>
    <xf numFmtId="166" fontId="27" fillId="0" borderId="0" xfId="52" applyNumberFormat="1" applyFont="1" applyFill="1" applyBorder="1" applyAlignment="1" applyProtection="1">
      <alignment horizontal="center" vertical="top"/>
      <protection locked="0"/>
    </xf>
    <xf numFmtId="166" fontId="27" fillId="0" borderId="0" xfId="52" applyNumberFormat="1" applyFont="1" applyFill="1" applyBorder="1" applyAlignment="1" applyProtection="1">
      <alignment horizontal="right" vertical="top"/>
      <protection hidden="1"/>
    </xf>
    <xf numFmtId="0" fontId="27" fillId="0" borderId="0" xfId="0" applyFont="1" applyAlignment="1">
      <alignment vertical="top" wrapText="1"/>
    </xf>
    <xf numFmtId="49" fontId="26" fillId="0" borderId="0" xfId="51" applyNumberFormat="1" applyFont="1" applyFill="1" applyBorder="1" applyAlignment="1" applyProtection="1">
      <alignment horizontal="left" vertical="top"/>
      <protection/>
    </xf>
    <xf numFmtId="0" fontId="27" fillId="0" borderId="0" xfId="51" applyFont="1" applyFill="1" applyBorder="1" applyAlignment="1" applyProtection="1">
      <alignment horizontal="center" vertical="center"/>
      <protection/>
    </xf>
    <xf numFmtId="167" fontId="27" fillId="0" borderId="0" xfId="52" applyNumberFormat="1" applyFont="1" applyFill="1" applyBorder="1" applyAlignment="1" applyProtection="1">
      <alignment vertical="center" wrapText="1"/>
      <protection locked="0"/>
    </xf>
    <xf numFmtId="167" fontId="27" fillId="0" borderId="0" xfId="52" applyNumberFormat="1" applyFont="1" applyFill="1" applyBorder="1" applyAlignment="1" applyProtection="1">
      <alignment horizontal="right" vertical="center"/>
      <protection hidden="1"/>
    </xf>
    <xf numFmtId="0" fontId="29" fillId="0" borderId="0" xfId="0" applyFont="1" applyAlignment="1">
      <alignment vertical="top" wrapText="1"/>
    </xf>
    <xf numFmtId="0" fontId="27" fillId="0" borderId="0" xfId="51" applyFont="1" applyFill="1" applyBorder="1" applyAlignment="1" applyProtection="1">
      <alignment horizontal="left" vertical="top" wrapText="1"/>
      <protection/>
    </xf>
    <xf numFmtId="0" fontId="26" fillId="0" borderId="0" xfId="51" applyFont="1" applyFill="1" applyBorder="1" applyAlignment="1" applyProtection="1">
      <alignment horizontal="left" vertical="top" wrapText="1"/>
      <protection/>
    </xf>
    <xf numFmtId="167" fontId="27" fillId="0" borderId="0" xfId="51" applyNumberFormat="1" applyFont="1" applyFill="1" applyBorder="1" applyAlignment="1" applyProtection="1">
      <alignment horizontal="right" vertical="center"/>
      <protection locked="0"/>
    </xf>
    <xf numFmtId="2" fontId="2" fillId="0" borderId="0" xfId="0" applyNumberFormat="1" applyFont="1" applyAlignment="1">
      <alignment horizontal="left" vertical="top" wrapText="1"/>
    </xf>
    <xf numFmtId="4" fontId="2" fillId="9" borderId="0" xfId="0" applyNumberFormat="1" applyFont="1" applyFill="1" applyBorder="1" applyAlignment="1" applyProtection="1">
      <alignment horizontal="left" vertical="top" wrapText="1"/>
      <protection locked="0"/>
    </xf>
    <xf numFmtId="4" fontId="2" fillId="9" borderId="0" xfId="61" applyNumberFormat="1" applyFont="1" applyFill="1" applyBorder="1" applyAlignment="1" applyProtection="1">
      <alignment horizontal="left" vertical="top" wrapText="1"/>
      <protection locked="0"/>
    </xf>
    <xf numFmtId="2" fontId="2" fillId="9" borderId="0" xfId="61" applyNumberFormat="1"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166" fontId="26" fillId="9" borderId="0" xfId="52" applyNumberFormat="1" applyFont="1" applyFill="1" applyBorder="1" applyAlignment="1" applyProtection="1">
      <alignment horizontal="left" vertical="center" wrapText="1"/>
      <protection locked="0"/>
    </xf>
    <xf numFmtId="2" fontId="3" fillId="0" borderId="0" xfId="0" applyNumberFormat="1" applyFont="1" applyAlignment="1">
      <alignment vertical="top" wrapText="1"/>
    </xf>
    <xf numFmtId="49" fontId="26" fillId="0" borderId="0" xfId="52" applyNumberFormat="1" applyFont="1" applyFill="1" applyBorder="1" applyAlignment="1" applyProtection="1">
      <alignment horizontal="left" vertical="top"/>
      <protection/>
    </xf>
    <xf numFmtId="0" fontId="26" fillId="0" borderId="0" xfId="52" applyFont="1" applyFill="1" applyBorder="1" applyAlignment="1" applyProtection="1">
      <alignment horizontal="left" vertical="top" wrapText="1"/>
      <protection/>
    </xf>
    <xf numFmtId="0" fontId="27" fillId="0" borderId="0" xfId="52" applyFont="1" applyFill="1" applyBorder="1" applyAlignment="1" applyProtection="1">
      <alignment horizontal="center" vertical="top"/>
      <protection/>
    </xf>
    <xf numFmtId="167" fontId="27" fillId="0" borderId="0" xfId="52" applyNumberFormat="1" applyFont="1" applyFill="1" applyBorder="1" applyAlignment="1" applyProtection="1">
      <alignment horizontal="center" vertical="top"/>
      <protection/>
    </xf>
    <xf numFmtId="166" fontId="27" fillId="0" borderId="0" xfId="52" applyNumberFormat="1" applyFont="1" applyFill="1" applyBorder="1" applyAlignment="1" applyProtection="1">
      <alignment horizontal="right" vertical="top"/>
      <protection locked="0"/>
    </xf>
    <xf numFmtId="4" fontId="26" fillId="0" borderId="0" xfId="52" applyNumberFormat="1" applyFont="1" applyFill="1" applyBorder="1" applyAlignment="1" applyProtection="1">
      <alignment horizontal="right" vertical="top"/>
      <protection hidden="1"/>
    </xf>
    <xf numFmtId="2" fontId="27" fillId="0" borderId="0" xfId="52" applyNumberFormat="1" applyFont="1" applyFill="1" applyBorder="1" applyAlignment="1" applyProtection="1">
      <alignment horizontal="right" vertical="center"/>
      <protection hidden="1"/>
    </xf>
    <xf numFmtId="2" fontId="27" fillId="0" borderId="0" xfId="52" applyNumberFormat="1" applyFont="1" applyFill="1" applyBorder="1" applyAlignment="1" applyProtection="1">
      <alignment vertical="center" wrapText="1"/>
      <protection locked="0"/>
    </xf>
    <xf numFmtId="2" fontId="27" fillId="0" borderId="0" xfId="51" applyNumberFormat="1" applyFont="1" applyFill="1" applyBorder="1" applyAlignment="1" applyProtection="1">
      <alignment vertical="center"/>
      <protection locked="0"/>
    </xf>
    <xf numFmtId="2" fontId="30" fillId="0" borderId="0" xfId="0" applyNumberFormat="1" applyFont="1" applyAlignment="1">
      <alignment/>
    </xf>
    <xf numFmtId="0" fontId="9" fillId="0" borderId="11" xfId="0" applyFont="1" applyFill="1" applyBorder="1" applyAlignment="1" applyProtection="1">
      <alignment horizontal="justify" vertical="center"/>
      <protection locked="0"/>
    </xf>
    <xf numFmtId="49" fontId="31" fillId="15" borderId="0" xfId="0" applyNumberFormat="1" applyFont="1" applyFill="1" applyBorder="1" applyAlignment="1" applyProtection="1">
      <alignment horizontal="center" vertical="center"/>
      <protection locked="0"/>
    </xf>
    <xf numFmtId="4" fontId="31" fillId="15" borderId="0" xfId="0" applyNumberFormat="1" applyFont="1" applyFill="1" applyBorder="1" applyAlignment="1" applyProtection="1">
      <alignment horizontal="center" vertical="center"/>
      <protection locked="0"/>
    </xf>
    <xf numFmtId="165" fontId="31" fillId="15" borderId="0" xfId="61" applyNumberFormat="1" applyFont="1" applyFill="1" applyBorder="1" applyAlignment="1" applyProtection="1">
      <alignment horizontal="right" vertical="center"/>
      <protection locked="0"/>
    </xf>
    <xf numFmtId="4" fontId="31" fillId="15" borderId="0" xfId="61" applyNumberFormat="1" applyFont="1" applyFill="1" applyBorder="1" applyAlignment="1" applyProtection="1">
      <alignment horizontal="right" vertical="center"/>
      <protection locked="0"/>
    </xf>
    <xf numFmtId="0" fontId="32" fillId="0" borderId="0" xfId="0" applyFont="1" applyAlignment="1">
      <alignment horizontal="center"/>
    </xf>
    <xf numFmtId="0" fontId="33" fillId="0" borderId="0" xfId="0" applyFont="1" applyAlignment="1">
      <alignment horizontal="left"/>
    </xf>
    <xf numFmtId="4" fontId="2" fillId="9" borderId="0" xfId="61" applyNumberFormat="1" applyFont="1" applyFill="1" applyBorder="1" applyAlignment="1" applyProtection="1">
      <alignment horizontal="center" vertical="top" wrapText="1"/>
      <protection locked="0"/>
    </xf>
    <xf numFmtId="0" fontId="2" fillId="4" borderId="0" xfId="0" applyFont="1" applyFill="1" applyAlignment="1">
      <alignment/>
    </xf>
    <xf numFmtId="0" fontId="2" fillId="4" borderId="0" xfId="0" applyFont="1" applyFill="1" applyBorder="1" applyAlignment="1">
      <alignment/>
    </xf>
    <xf numFmtId="49" fontId="31" fillId="4" borderId="15" xfId="0" applyNumberFormat="1" applyFont="1" applyFill="1" applyBorder="1" applyAlignment="1" applyProtection="1">
      <alignment horizontal="center" vertical="center"/>
      <protection locked="0"/>
    </xf>
    <xf numFmtId="0" fontId="35" fillId="4" borderId="16" xfId="0" applyFont="1" applyFill="1" applyBorder="1" applyAlignment="1" applyProtection="1">
      <alignment horizontal="left" vertical="center"/>
      <protection locked="0"/>
    </xf>
    <xf numFmtId="4" fontId="31" fillId="4" borderId="16" xfId="0" applyNumberFormat="1" applyFont="1" applyFill="1" applyBorder="1" applyAlignment="1" applyProtection="1">
      <alignment horizontal="center" vertical="center"/>
      <protection locked="0"/>
    </xf>
    <xf numFmtId="165" fontId="31" fillId="4" borderId="16" xfId="61" applyNumberFormat="1" applyFont="1" applyFill="1" applyBorder="1" applyAlignment="1" applyProtection="1">
      <alignment horizontal="right" vertical="center"/>
      <protection locked="0"/>
    </xf>
    <xf numFmtId="4" fontId="31" fillId="4" borderId="16" xfId="61" applyNumberFormat="1" applyFont="1" applyFill="1" applyBorder="1" applyAlignment="1" applyProtection="1">
      <alignment horizontal="right" vertical="center"/>
      <protection locked="0"/>
    </xf>
    <xf numFmtId="4" fontId="31" fillId="4" borderId="17" xfId="61" applyNumberFormat="1" applyFont="1" applyFill="1" applyBorder="1" applyAlignment="1" applyProtection="1">
      <alignment horizontal="right" vertical="center"/>
      <protection locked="0"/>
    </xf>
    <xf numFmtId="4" fontId="2" fillId="9" borderId="13"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36" fillId="0" borderId="0" xfId="0" applyFont="1" applyAlignment="1">
      <alignment/>
    </xf>
    <xf numFmtId="4" fontId="8" fillId="0" borderId="0" xfId="61" applyNumberFormat="1" applyFont="1" applyBorder="1" applyAlignment="1" applyProtection="1">
      <alignment horizontal="center" vertical="center"/>
      <protection locked="0"/>
    </xf>
    <xf numFmtId="2" fontId="8" fillId="0" borderId="0" xfId="0" applyNumberFormat="1" applyFont="1" applyAlignment="1">
      <alignment/>
    </xf>
    <xf numFmtId="0" fontId="9" fillId="0" borderId="16" xfId="0" applyFont="1" applyFill="1" applyBorder="1" applyAlignment="1" applyProtection="1">
      <alignment horizontal="left" vertical="center"/>
      <protection locked="0"/>
    </xf>
    <xf numFmtId="4" fontId="9" fillId="0" borderId="11" xfId="0" applyNumberFormat="1" applyFont="1" applyFill="1" applyBorder="1" applyAlignment="1" applyProtection="1">
      <alignment horizontal="center" vertical="center"/>
      <protection locked="0"/>
    </xf>
    <xf numFmtId="165" fontId="9" fillId="0" borderId="11" xfId="0" applyNumberFormat="1" applyFont="1" applyFill="1" applyBorder="1" applyAlignment="1" applyProtection="1">
      <alignment horizontal="right" vertical="center"/>
      <protection locked="0"/>
    </xf>
    <xf numFmtId="0" fontId="36" fillId="0" borderId="0" xfId="0" applyFont="1" applyBorder="1" applyAlignment="1">
      <alignment/>
    </xf>
    <xf numFmtId="49" fontId="36" fillId="0" borderId="0" xfId="0" applyNumberFormat="1" applyFont="1" applyBorder="1" applyAlignment="1">
      <alignment horizontal="right" vertical="center"/>
    </xf>
    <xf numFmtId="4" fontId="9" fillId="0" borderId="17" xfId="0" applyNumberFormat="1" applyFont="1" applyFill="1" applyBorder="1" applyAlignment="1" applyProtection="1">
      <alignment horizontal="right" vertical="center"/>
      <protection locked="0"/>
    </xf>
    <xf numFmtId="4" fontId="8" fillId="0" borderId="18" xfId="0" applyNumberFormat="1" applyFont="1" applyFill="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0" fontId="9" fillId="0" borderId="16" xfId="0" applyFont="1" applyBorder="1" applyAlignment="1" applyProtection="1">
      <alignment horizontal="left" vertical="center"/>
      <protection locked="0"/>
    </xf>
    <xf numFmtId="4" fontId="9" fillId="0" borderId="16" xfId="0" applyNumberFormat="1" applyFont="1" applyBorder="1" applyAlignment="1" applyProtection="1">
      <alignment horizontal="center" vertical="center"/>
      <protection locked="0"/>
    </xf>
    <xf numFmtId="165" fontId="9" fillId="0" borderId="16" xfId="61" applyNumberFormat="1" applyFont="1" applyBorder="1" applyAlignment="1" applyProtection="1">
      <alignment horizontal="right" vertical="center"/>
      <protection locked="0"/>
    </xf>
    <xf numFmtId="4" fontId="9" fillId="0" borderId="17" xfId="61" applyNumberFormat="1" applyFont="1" applyBorder="1" applyAlignment="1" applyProtection="1">
      <alignment horizontal="right" vertical="center"/>
      <protection locked="0"/>
    </xf>
    <xf numFmtId="0" fontId="34" fillId="0" borderId="0" xfId="0" applyFont="1" applyAlignment="1">
      <alignment vertical="center" wrapText="1"/>
    </xf>
    <xf numFmtId="2" fontId="27" fillId="0" borderId="0" xfId="52" applyNumberFormat="1" applyFont="1" applyFill="1" applyBorder="1" applyAlignment="1" applyProtection="1">
      <alignment horizontal="right" vertical="center" wrapText="1"/>
      <protection locked="0"/>
    </xf>
    <xf numFmtId="0" fontId="35" fillId="15"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49" fontId="9" fillId="0" borderId="19"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4" fontId="9" fillId="0" borderId="0" xfId="0" applyNumberFormat="1" applyFont="1" applyBorder="1" applyAlignment="1" applyProtection="1">
      <alignment horizontal="center" vertical="center"/>
      <protection locked="0"/>
    </xf>
    <xf numFmtId="4" fontId="9" fillId="0" borderId="20" xfId="61" applyNumberFormat="1" applyFont="1" applyBorder="1" applyAlignment="1" applyProtection="1">
      <alignment horizontal="right" vertical="center"/>
      <protection locked="0"/>
    </xf>
    <xf numFmtId="49" fontId="9" fillId="0" borderId="10" xfId="0" applyNumberFormat="1" applyFont="1" applyFill="1" applyBorder="1" applyAlignment="1" applyProtection="1">
      <alignment horizontal="center" vertical="center"/>
      <protection locked="0"/>
    </xf>
    <xf numFmtId="0" fontId="35" fillId="0" borderId="19" xfId="0" applyFont="1" applyBorder="1" applyAlignment="1">
      <alignment/>
    </xf>
    <xf numFmtId="0" fontId="35" fillId="0" borderId="0" xfId="0" applyFont="1" applyBorder="1" applyAlignment="1">
      <alignment/>
    </xf>
    <xf numFmtId="0" fontId="35" fillId="0" borderId="20" xfId="0" applyFont="1" applyBorder="1" applyAlignment="1">
      <alignment/>
    </xf>
    <xf numFmtId="49" fontId="35" fillId="0" borderId="19" xfId="0" applyNumberFormat="1" applyFont="1" applyBorder="1" applyAlignment="1">
      <alignment horizontal="center" vertical="center"/>
    </xf>
    <xf numFmtId="49" fontId="35" fillId="0" borderId="0" xfId="0" applyNumberFormat="1" applyFont="1" applyBorder="1" applyAlignment="1">
      <alignment horizontal="left" vertical="center"/>
    </xf>
    <xf numFmtId="0" fontId="37" fillId="0" borderId="0" xfId="0" applyFont="1" applyBorder="1" applyAlignment="1">
      <alignment/>
    </xf>
    <xf numFmtId="4" fontId="35" fillId="0" borderId="20" xfId="0" applyNumberFormat="1" applyFont="1" applyBorder="1" applyAlignment="1">
      <alignment horizontal="right" vertical="center"/>
    </xf>
    <xf numFmtId="10" fontId="9" fillId="0" borderId="0" xfId="61" applyNumberFormat="1" applyFont="1" applyBorder="1" applyAlignment="1" applyProtection="1">
      <alignment horizontal="center" vertical="center"/>
      <protection locked="0"/>
    </xf>
    <xf numFmtId="0" fontId="9" fillId="0" borderId="19" xfId="0" applyFont="1" applyBorder="1" applyAlignment="1">
      <alignment/>
    </xf>
    <xf numFmtId="0" fontId="9" fillId="0" borderId="0" xfId="0" applyFont="1" applyBorder="1" applyAlignment="1">
      <alignment/>
    </xf>
    <xf numFmtId="0" fontId="9" fillId="0" borderId="20" xfId="0" applyFont="1" applyBorder="1" applyAlignment="1">
      <alignment/>
    </xf>
    <xf numFmtId="0" fontId="9" fillId="0" borderId="0" xfId="0" applyFont="1" applyAlignment="1">
      <alignment horizontal="left" vertical="top"/>
    </xf>
    <xf numFmtId="0" fontId="9" fillId="0" borderId="0" xfId="0" applyFont="1" applyAlignment="1">
      <alignment wrapText="1"/>
    </xf>
    <xf numFmtId="0" fontId="9" fillId="0" borderId="0" xfId="0" applyFont="1" applyAlignment="1">
      <alignment horizontal="center"/>
    </xf>
    <xf numFmtId="2" fontId="9" fillId="0" borderId="0" xfId="0" applyNumberFormat="1" applyFont="1" applyAlignment="1">
      <alignment/>
    </xf>
    <xf numFmtId="2" fontId="9" fillId="0" borderId="0" xfId="0" applyNumberFormat="1" applyFont="1" applyAlignment="1">
      <alignment/>
    </xf>
    <xf numFmtId="4" fontId="9" fillId="0" borderId="0" xfId="61" applyNumberFormat="1" applyFont="1" applyBorder="1" applyAlignment="1" applyProtection="1">
      <alignment horizontal="right"/>
      <protection locked="0"/>
    </xf>
    <xf numFmtId="49" fontId="35" fillId="0" borderId="15" xfId="0" applyNumberFormat="1" applyFont="1" applyBorder="1" applyAlignment="1">
      <alignment horizontal="center" vertical="center"/>
    </xf>
    <xf numFmtId="49" fontId="35" fillId="0" borderId="16" xfId="0" applyNumberFormat="1" applyFont="1" applyBorder="1" applyAlignment="1">
      <alignment horizontal="left" vertical="center"/>
    </xf>
    <xf numFmtId="0" fontId="37" fillId="0" borderId="16" xfId="0" applyFont="1" applyBorder="1" applyAlignment="1">
      <alignment/>
    </xf>
    <xf numFmtId="4" fontId="35" fillId="0" borderId="17" xfId="0" applyNumberFormat="1" applyFont="1" applyBorder="1" applyAlignment="1">
      <alignment horizontal="right" vertical="center"/>
    </xf>
    <xf numFmtId="0" fontId="35" fillId="0" borderId="0" xfId="0" applyFont="1" applyAlignment="1">
      <alignment/>
    </xf>
    <xf numFmtId="0" fontId="35" fillId="0" borderId="15" xfId="0" applyFont="1" applyBorder="1" applyAlignment="1">
      <alignment/>
    </xf>
    <xf numFmtId="0" fontId="35" fillId="0" borderId="16" xfId="0" applyFont="1" applyBorder="1" applyAlignment="1">
      <alignment/>
    </xf>
    <xf numFmtId="4" fontId="35" fillId="0" borderId="17" xfId="0" applyNumberFormat="1" applyFont="1" applyBorder="1" applyAlignment="1">
      <alignment/>
    </xf>
    <xf numFmtId="49" fontId="35" fillId="0" borderId="16" xfId="0" applyNumberFormat="1" applyFont="1" applyBorder="1" applyAlignment="1">
      <alignment vertical="center"/>
    </xf>
    <xf numFmtId="0" fontId="35" fillId="0" borderId="16" xfId="0" applyFont="1" applyBorder="1" applyAlignment="1">
      <alignment vertical="center"/>
    </xf>
    <xf numFmtId="4" fontId="35" fillId="0" borderId="17" xfId="0" applyNumberFormat="1" applyFont="1" applyBorder="1" applyAlignment="1">
      <alignment vertical="center"/>
    </xf>
    <xf numFmtId="0" fontId="35" fillId="0" borderId="15" xfId="0" applyFont="1" applyBorder="1" applyAlignment="1">
      <alignment horizontal="center"/>
    </xf>
    <xf numFmtId="4" fontId="8" fillId="0" borderId="16" xfId="61" applyNumberFormat="1" applyFont="1" applyBorder="1" applyAlignment="1" applyProtection="1">
      <alignment horizontal="center" vertical="center"/>
      <protection locked="0"/>
    </xf>
    <xf numFmtId="166" fontId="26" fillId="9" borderId="0" xfId="52" applyNumberFormat="1" applyFont="1" applyFill="1" applyBorder="1" applyAlignment="1" applyProtection="1">
      <alignment horizontal="center" vertical="center" wrapText="1"/>
      <protection hidden="1"/>
    </xf>
    <xf numFmtId="10" fontId="9" fillId="0" borderId="16" xfId="61" applyNumberFormat="1" applyFont="1" applyBorder="1" applyAlignment="1" applyProtection="1">
      <alignment horizontal="center" vertical="center"/>
      <protection locked="0"/>
    </xf>
    <xf numFmtId="0" fontId="9" fillId="9" borderId="15" xfId="0" applyFont="1" applyFill="1" applyBorder="1" applyAlignment="1">
      <alignment horizontal="left" vertical="top"/>
    </xf>
    <xf numFmtId="0" fontId="9" fillId="9" borderId="16" xfId="0" applyFont="1" applyFill="1" applyBorder="1" applyAlignment="1" applyProtection="1">
      <alignment horizontal="left" vertical="center"/>
      <protection locked="0"/>
    </xf>
    <xf numFmtId="0" fontId="9" fillId="9" borderId="16" xfId="0" applyFont="1" applyFill="1" applyBorder="1" applyAlignment="1">
      <alignment horizontal="center"/>
    </xf>
    <xf numFmtId="2" fontId="9" fillId="9" borderId="16" xfId="0" applyNumberFormat="1" applyFont="1" applyFill="1" applyBorder="1" applyAlignment="1">
      <alignment/>
    </xf>
    <xf numFmtId="2" fontId="8" fillId="9" borderId="16" xfId="0" applyNumberFormat="1" applyFont="1" applyFill="1" applyBorder="1" applyAlignment="1">
      <alignment/>
    </xf>
    <xf numFmtId="2" fontId="9" fillId="9" borderId="17" xfId="0" applyNumberFormat="1" applyFont="1" applyFill="1" applyBorder="1" applyAlignment="1">
      <alignment/>
    </xf>
    <xf numFmtId="0" fontId="35" fillId="9" borderId="15" xfId="0" applyFont="1" applyFill="1" applyBorder="1" applyAlignment="1">
      <alignment/>
    </xf>
    <xf numFmtId="0" fontId="35" fillId="9" borderId="16" xfId="0" applyFont="1" applyFill="1" applyBorder="1" applyAlignment="1">
      <alignment/>
    </xf>
    <xf numFmtId="0" fontId="36" fillId="9" borderId="16" xfId="0" applyFont="1" applyFill="1" applyBorder="1" applyAlignment="1">
      <alignment/>
    </xf>
    <xf numFmtId="0" fontId="35" fillId="9" borderId="17" xfId="0" applyFont="1" applyFill="1" applyBorder="1" applyAlignment="1">
      <alignment/>
    </xf>
    <xf numFmtId="49" fontId="9" fillId="9" borderId="15" xfId="0" applyNumberFormat="1" applyFont="1" applyFill="1" applyBorder="1" applyAlignment="1" applyProtection="1">
      <alignment horizontal="center" vertical="center"/>
      <protection locked="0"/>
    </xf>
    <xf numFmtId="4" fontId="9" fillId="9" borderId="16" xfId="0" applyNumberFormat="1" applyFont="1" applyFill="1" applyBorder="1" applyAlignment="1" applyProtection="1">
      <alignment horizontal="center" vertical="center"/>
      <protection locked="0"/>
    </xf>
    <xf numFmtId="165" fontId="9" fillId="9" borderId="16" xfId="61" applyNumberFormat="1" applyFont="1" applyFill="1" applyBorder="1" applyAlignment="1" applyProtection="1">
      <alignment horizontal="right" vertical="center"/>
      <protection locked="0"/>
    </xf>
    <xf numFmtId="4" fontId="9" fillId="9" borderId="16" xfId="61" applyNumberFormat="1" applyFont="1" applyFill="1" applyBorder="1" applyAlignment="1" applyProtection="1">
      <alignment horizontal="right" vertical="center"/>
      <protection locked="0"/>
    </xf>
    <xf numFmtId="4" fontId="9" fillId="9" borderId="17" xfId="61" applyNumberFormat="1" applyFont="1" applyFill="1" applyBorder="1" applyAlignment="1" applyProtection="1">
      <alignment horizontal="right" vertical="center"/>
      <protection locked="0"/>
    </xf>
    <xf numFmtId="0" fontId="38" fillId="0" borderId="0" xfId="0" applyFont="1" applyBorder="1" applyAlignment="1">
      <alignment/>
    </xf>
    <xf numFmtId="0" fontId="38" fillId="0" borderId="0" xfId="0" applyFont="1" applyAlignment="1">
      <alignment/>
    </xf>
    <xf numFmtId="49" fontId="3" fillId="0" borderId="0" xfId="0" applyNumberFormat="1" applyFont="1" applyFill="1" applyBorder="1" applyAlignment="1" applyProtection="1">
      <alignment horizontal="left" vertical="top"/>
      <protection locked="0"/>
    </xf>
    <xf numFmtId="0" fontId="3" fillId="0" borderId="0" xfId="0" applyFont="1" applyFill="1" applyBorder="1" applyAlignment="1" applyProtection="1">
      <alignment horizontal="justify" vertical="top"/>
      <protection locked="0"/>
    </xf>
    <xf numFmtId="4" fontId="2" fillId="0" borderId="0" xfId="0" applyNumberFormat="1" applyFont="1" applyFill="1" applyBorder="1" applyAlignment="1" applyProtection="1">
      <alignment horizontal="center"/>
      <protection locked="0"/>
    </xf>
    <xf numFmtId="165" fontId="2" fillId="0" borderId="0" xfId="61" applyNumberFormat="1" applyFont="1" applyFill="1" applyBorder="1" applyAlignment="1" applyProtection="1">
      <alignment horizontal="right"/>
      <protection locked="0"/>
    </xf>
    <xf numFmtId="4" fontId="2" fillId="0" borderId="0" xfId="61" applyNumberFormat="1" applyFont="1" applyFill="1" applyBorder="1" applyAlignment="1" applyProtection="1">
      <alignment horizontal="right"/>
      <protection locked="0"/>
    </xf>
    <xf numFmtId="49" fontId="3" fillId="9" borderId="0" xfId="0" applyNumberFormat="1" applyFont="1" applyFill="1" applyBorder="1" applyAlignment="1" applyProtection="1">
      <alignment horizontal="center" vertical="top"/>
      <protection locked="0"/>
    </xf>
    <xf numFmtId="0" fontId="2"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3" fillId="0" borderId="0" xfId="0" applyFont="1" applyAlignment="1">
      <alignment wrapText="1"/>
    </xf>
    <xf numFmtId="0" fontId="9" fillId="0" borderId="0" xfId="0" applyFont="1" applyFill="1" applyBorder="1" applyAlignment="1" applyProtection="1">
      <alignment horizontal="center" vertical="center"/>
      <protection locked="0"/>
    </xf>
    <xf numFmtId="0" fontId="37"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left" vertical="top" wrapText="1"/>
    </xf>
    <xf numFmtId="0" fontId="3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 2" xfId="51"/>
    <cellStyle name="Normal_Troskovnik_CESARCEVA_2009_10_21_A_bez cijena" xfId="52"/>
    <cellStyle name="Note" xfId="53"/>
    <cellStyle name="Output" xfId="54"/>
    <cellStyle name="Percent" xfId="55"/>
    <cellStyle name="Title" xfId="56"/>
    <cellStyle name="Total" xfId="57"/>
    <cellStyle name="Currency" xfId="58"/>
    <cellStyle name="Currency [0]" xfId="59"/>
    <cellStyle name="Warning Text"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3028950</xdr:colOff>
      <xdr:row>72</xdr:row>
      <xdr:rowOff>104775</xdr:rowOff>
    </xdr:from>
    <xdr:ext cx="209550" cy="238125"/>
    <xdr:sp fLocksText="0">
      <xdr:nvSpPr>
        <xdr:cNvPr id="1" name="TextBox 1"/>
        <xdr:cNvSpPr txBox="1">
          <a:spLocks noChangeArrowheads="1"/>
        </xdr:cNvSpPr>
      </xdr:nvSpPr>
      <xdr:spPr>
        <a:xfrm>
          <a:off x="3609975" y="23012400"/>
          <a:ext cx="209550" cy="238125"/>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73</xdr:row>
      <xdr:rowOff>104775</xdr:rowOff>
    </xdr:from>
    <xdr:ext cx="209550" cy="247650"/>
    <xdr:sp fLocksText="0">
      <xdr:nvSpPr>
        <xdr:cNvPr id="2" name="TextBox 2"/>
        <xdr:cNvSpPr txBox="1">
          <a:spLocks noChangeArrowheads="1"/>
        </xdr:cNvSpPr>
      </xdr:nvSpPr>
      <xdr:spPr>
        <a:xfrm>
          <a:off x="3609975" y="2316480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146</xdr:row>
      <xdr:rowOff>104775</xdr:rowOff>
    </xdr:from>
    <xdr:ext cx="209550" cy="247650"/>
    <xdr:sp fLocksText="0">
      <xdr:nvSpPr>
        <xdr:cNvPr id="3" name="TextBox 3"/>
        <xdr:cNvSpPr txBox="1">
          <a:spLocks noChangeArrowheads="1"/>
        </xdr:cNvSpPr>
      </xdr:nvSpPr>
      <xdr:spPr>
        <a:xfrm>
          <a:off x="3609975" y="4191000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147</xdr:row>
      <xdr:rowOff>104775</xdr:rowOff>
    </xdr:from>
    <xdr:ext cx="209550" cy="238125"/>
    <xdr:sp fLocksText="0">
      <xdr:nvSpPr>
        <xdr:cNvPr id="4" name="TextBox 4"/>
        <xdr:cNvSpPr txBox="1">
          <a:spLocks noChangeArrowheads="1"/>
        </xdr:cNvSpPr>
      </xdr:nvSpPr>
      <xdr:spPr>
        <a:xfrm>
          <a:off x="3609975" y="42062400"/>
          <a:ext cx="209550" cy="238125"/>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0</xdr:row>
      <xdr:rowOff>0</xdr:rowOff>
    </xdr:from>
    <xdr:ext cx="209550" cy="247650"/>
    <xdr:sp fLocksText="0">
      <xdr:nvSpPr>
        <xdr:cNvPr id="1" name="TextBox 1"/>
        <xdr:cNvSpPr txBox="1">
          <a:spLocks noChangeArrowheads="1"/>
        </xdr:cNvSpPr>
      </xdr:nvSpPr>
      <xdr:spPr>
        <a:xfrm>
          <a:off x="447675" y="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0</xdr:col>
      <xdr:colOff>447675</xdr:colOff>
      <xdr:row>0</xdr:row>
      <xdr:rowOff>0</xdr:rowOff>
    </xdr:from>
    <xdr:ext cx="209550" cy="247650"/>
    <xdr:sp fLocksText="0">
      <xdr:nvSpPr>
        <xdr:cNvPr id="2" name="TextBox 2"/>
        <xdr:cNvSpPr txBox="1">
          <a:spLocks noChangeArrowheads="1"/>
        </xdr:cNvSpPr>
      </xdr:nvSpPr>
      <xdr:spPr>
        <a:xfrm>
          <a:off x="447675" y="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0</xdr:col>
      <xdr:colOff>447675</xdr:colOff>
      <xdr:row>0</xdr:row>
      <xdr:rowOff>0</xdr:rowOff>
    </xdr:from>
    <xdr:ext cx="209550" cy="247650"/>
    <xdr:sp fLocksText="0">
      <xdr:nvSpPr>
        <xdr:cNvPr id="3" name="TextBox 3"/>
        <xdr:cNvSpPr txBox="1">
          <a:spLocks noChangeArrowheads="1"/>
        </xdr:cNvSpPr>
      </xdr:nvSpPr>
      <xdr:spPr>
        <a:xfrm>
          <a:off x="447675" y="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0</xdr:col>
      <xdr:colOff>447675</xdr:colOff>
      <xdr:row>0</xdr:row>
      <xdr:rowOff>0</xdr:rowOff>
    </xdr:from>
    <xdr:ext cx="209550" cy="247650"/>
    <xdr:sp fLocksText="0">
      <xdr:nvSpPr>
        <xdr:cNvPr id="4" name="TextBox 4"/>
        <xdr:cNvSpPr txBox="1">
          <a:spLocks noChangeArrowheads="1"/>
        </xdr:cNvSpPr>
      </xdr:nvSpPr>
      <xdr:spPr>
        <a:xfrm>
          <a:off x="447675" y="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3028950</xdr:colOff>
      <xdr:row>88</xdr:row>
      <xdr:rowOff>104775</xdr:rowOff>
    </xdr:from>
    <xdr:ext cx="209550" cy="247650"/>
    <xdr:sp fLocksText="0">
      <xdr:nvSpPr>
        <xdr:cNvPr id="1" name="TextBox 1"/>
        <xdr:cNvSpPr txBox="1">
          <a:spLocks noChangeArrowheads="1"/>
        </xdr:cNvSpPr>
      </xdr:nvSpPr>
      <xdr:spPr>
        <a:xfrm>
          <a:off x="3476625" y="2745105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89</xdr:row>
      <xdr:rowOff>104775</xdr:rowOff>
    </xdr:from>
    <xdr:ext cx="209550" cy="247650"/>
    <xdr:sp fLocksText="0">
      <xdr:nvSpPr>
        <xdr:cNvPr id="2" name="TextBox 2"/>
        <xdr:cNvSpPr txBox="1">
          <a:spLocks noChangeArrowheads="1"/>
        </xdr:cNvSpPr>
      </xdr:nvSpPr>
      <xdr:spPr>
        <a:xfrm>
          <a:off x="3476625" y="2760345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164</xdr:row>
      <xdr:rowOff>104775</xdr:rowOff>
    </xdr:from>
    <xdr:ext cx="209550" cy="247650"/>
    <xdr:sp fLocksText="0">
      <xdr:nvSpPr>
        <xdr:cNvPr id="3" name="TextBox 3"/>
        <xdr:cNvSpPr txBox="1">
          <a:spLocks noChangeArrowheads="1"/>
        </xdr:cNvSpPr>
      </xdr:nvSpPr>
      <xdr:spPr>
        <a:xfrm>
          <a:off x="3476625" y="6250305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165</xdr:row>
      <xdr:rowOff>104775</xdr:rowOff>
    </xdr:from>
    <xdr:ext cx="209550" cy="247650"/>
    <xdr:sp fLocksText="0">
      <xdr:nvSpPr>
        <xdr:cNvPr id="4" name="TextBox 4"/>
        <xdr:cNvSpPr txBox="1">
          <a:spLocks noChangeArrowheads="1"/>
        </xdr:cNvSpPr>
      </xdr:nvSpPr>
      <xdr:spPr>
        <a:xfrm>
          <a:off x="3476625" y="6265545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3028950</xdr:colOff>
      <xdr:row>89</xdr:row>
      <xdr:rowOff>104775</xdr:rowOff>
    </xdr:from>
    <xdr:ext cx="209550" cy="238125"/>
    <xdr:sp fLocksText="0">
      <xdr:nvSpPr>
        <xdr:cNvPr id="1" name="TextBox 1"/>
        <xdr:cNvSpPr txBox="1">
          <a:spLocks noChangeArrowheads="1"/>
        </xdr:cNvSpPr>
      </xdr:nvSpPr>
      <xdr:spPr>
        <a:xfrm>
          <a:off x="3476625" y="27212925"/>
          <a:ext cx="209550" cy="238125"/>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90</xdr:row>
      <xdr:rowOff>104775</xdr:rowOff>
    </xdr:from>
    <xdr:ext cx="209550" cy="247650"/>
    <xdr:sp fLocksText="0">
      <xdr:nvSpPr>
        <xdr:cNvPr id="2" name="TextBox 2"/>
        <xdr:cNvSpPr txBox="1">
          <a:spLocks noChangeArrowheads="1"/>
        </xdr:cNvSpPr>
      </xdr:nvSpPr>
      <xdr:spPr>
        <a:xfrm>
          <a:off x="3476625" y="27365325"/>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164</xdr:row>
      <xdr:rowOff>104775</xdr:rowOff>
    </xdr:from>
    <xdr:ext cx="209550" cy="247650"/>
    <xdr:sp fLocksText="0">
      <xdr:nvSpPr>
        <xdr:cNvPr id="3" name="TextBox 3"/>
        <xdr:cNvSpPr txBox="1">
          <a:spLocks noChangeArrowheads="1"/>
        </xdr:cNvSpPr>
      </xdr:nvSpPr>
      <xdr:spPr>
        <a:xfrm>
          <a:off x="3476625" y="61188600"/>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165</xdr:row>
      <xdr:rowOff>104775</xdr:rowOff>
    </xdr:from>
    <xdr:ext cx="209550" cy="238125"/>
    <xdr:sp fLocksText="0">
      <xdr:nvSpPr>
        <xdr:cNvPr id="4" name="TextBox 4"/>
        <xdr:cNvSpPr txBox="1">
          <a:spLocks noChangeArrowheads="1"/>
        </xdr:cNvSpPr>
      </xdr:nvSpPr>
      <xdr:spPr>
        <a:xfrm>
          <a:off x="3476625" y="61341000"/>
          <a:ext cx="209550" cy="238125"/>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3028950</xdr:colOff>
      <xdr:row>32</xdr:row>
      <xdr:rowOff>0</xdr:rowOff>
    </xdr:from>
    <xdr:ext cx="209550" cy="247650"/>
    <xdr:sp fLocksText="0">
      <xdr:nvSpPr>
        <xdr:cNvPr id="1" name="TextBox 1"/>
        <xdr:cNvSpPr txBox="1">
          <a:spLocks noChangeArrowheads="1"/>
        </xdr:cNvSpPr>
      </xdr:nvSpPr>
      <xdr:spPr>
        <a:xfrm>
          <a:off x="3476625" y="16068675"/>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32</xdr:row>
      <xdr:rowOff>0</xdr:rowOff>
    </xdr:from>
    <xdr:ext cx="209550" cy="247650"/>
    <xdr:sp fLocksText="0">
      <xdr:nvSpPr>
        <xdr:cNvPr id="2" name="TextBox 2"/>
        <xdr:cNvSpPr txBox="1">
          <a:spLocks noChangeArrowheads="1"/>
        </xdr:cNvSpPr>
      </xdr:nvSpPr>
      <xdr:spPr>
        <a:xfrm>
          <a:off x="3476625" y="16068675"/>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32</xdr:row>
      <xdr:rowOff>0</xdr:rowOff>
    </xdr:from>
    <xdr:ext cx="209550" cy="247650"/>
    <xdr:sp fLocksText="0">
      <xdr:nvSpPr>
        <xdr:cNvPr id="3" name="TextBox 3"/>
        <xdr:cNvSpPr txBox="1">
          <a:spLocks noChangeArrowheads="1"/>
        </xdr:cNvSpPr>
      </xdr:nvSpPr>
      <xdr:spPr>
        <a:xfrm>
          <a:off x="3476625" y="16068675"/>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oneCellAnchor>
    <xdr:from>
      <xdr:col>1</xdr:col>
      <xdr:colOff>3028950</xdr:colOff>
      <xdr:row>32</xdr:row>
      <xdr:rowOff>0</xdr:rowOff>
    </xdr:from>
    <xdr:ext cx="209550" cy="247650"/>
    <xdr:sp fLocksText="0">
      <xdr:nvSpPr>
        <xdr:cNvPr id="4" name="TextBox 4"/>
        <xdr:cNvSpPr txBox="1">
          <a:spLocks noChangeArrowheads="1"/>
        </xdr:cNvSpPr>
      </xdr:nvSpPr>
      <xdr:spPr>
        <a:xfrm>
          <a:off x="3476625" y="16068675"/>
          <a:ext cx="209550" cy="247650"/>
        </a:xfrm>
        <a:prstGeom prst="rect">
          <a:avLst/>
        </a:prstGeom>
        <a:noFill/>
        <a:ln w="9525" cmpd="sng">
          <a:noFill/>
        </a:ln>
      </xdr:spPr>
      <xdr:txBody>
        <a:bodyPr vertOverflow="clip" wrap="square">
          <a:spAutoFit/>
        </a:bodyPr>
        <a:p>
          <a:pPr algn="l">
            <a:defRPr/>
          </a:pPr>
          <a:r>
            <a:rPr lang="en-US" cap="none" u="none" baseline="0">
              <a:latin typeface="ArialMT"/>
              <a:ea typeface="ArialMT"/>
              <a:cs typeface="ArialMT"/>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04"/>
  <sheetViews>
    <sheetView workbookViewId="0" topLeftCell="A1">
      <selection activeCell="K8" sqref="K8"/>
    </sheetView>
  </sheetViews>
  <sheetFormatPr defaultColWidth="10.875" defaultRowHeight="12.75"/>
  <cols>
    <col min="1" max="1" width="7.625" style="108" customWidth="1"/>
    <col min="2" max="2" width="39.75390625" style="108" customWidth="1"/>
    <col min="3" max="3" width="6.375" style="108" customWidth="1"/>
    <col min="4" max="4" width="9.125" style="108" customWidth="1"/>
    <col min="5" max="5" width="10.875" style="108" customWidth="1"/>
    <col min="6" max="6" width="12.25390625" style="108" customWidth="1"/>
    <col min="7" max="16384" width="10.875" style="108" customWidth="1"/>
  </cols>
  <sheetData>
    <row r="1" spans="1:7" s="3" customFormat="1" ht="12">
      <c r="A1" s="139" t="s">
        <v>58</v>
      </c>
      <c r="B1" s="250"/>
      <c r="C1" s="250"/>
      <c r="D1" s="250"/>
      <c r="E1" s="250"/>
      <c r="F1" s="250"/>
      <c r="G1" s="2"/>
    </row>
    <row r="2" spans="1:7" s="3" customFormat="1" ht="12">
      <c r="A2" s="1"/>
      <c r="B2" s="4"/>
      <c r="C2" s="2"/>
      <c r="D2" s="4"/>
      <c r="E2" s="2"/>
      <c r="F2" s="2"/>
      <c r="G2" s="2"/>
    </row>
    <row r="3" spans="1:7" s="3" customFormat="1" ht="30" customHeight="1">
      <c r="A3" s="5"/>
      <c r="B3" s="247"/>
      <c r="C3" s="247"/>
      <c r="D3" s="247"/>
      <c r="E3" s="247"/>
      <c r="F3" s="247"/>
      <c r="G3" s="4"/>
    </row>
    <row r="4" spans="1:7" s="3" customFormat="1" ht="39.75" customHeight="1">
      <c r="A4" s="5"/>
      <c r="B4" s="247"/>
      <c r="C4" s="247"/>
      <c r="D4" s="247"/>
      <c r="E4" s="247"/>
      <c r="F4" s="247"/>
      <c r="G4" s="4"/>
    </row>
    <row r="5" spans="1:7" s="3" customFormat="1" ht="52.5" customHeight="1">
      <c r="A5" s="5"/>
      <c r="B5" s="247"/>
      <c r="C5" s="247"/>
      <c r="D5" s="247"/>
      <c r="E5" s="247"/>
      <c r="F5" s="247"/>
      <c r="G5" s="4"/>
    </row>
    <row r="6" spans="1:7" s="3" customFormat="1" ht="52.5" customHeight="1">
      <c r="A6" s="5"/>
      <c r="B6" s="247"/>
      <c r="C6" s="247"/>
      <c r="D6" s="247"/>
      <c r="E6" s="247"/>
      <c r="F6" s="247"/>
      <c r="G6" s="4"/>
    </row>
    <row r="7" spans="1:7" s="3" customFormat="1" ht="39.75" customHeight="1">
      <c r="A7" s="5"/>
      <c r="B7" s="247"/>
      <c r="C7" s="247"/>
      <c r="D7" s="247"/>
      <c r="E7" s="247"/>
      <c r="F7" s="247"/>
      <c r="G7" s="4"/>
    </row>
    <row r="8" spans="1:7" s="3" customFormat="1" ht="30" customHeight="1">
      <c r="A8" s="5"/>
      <c r="B8" s="247"/>
      <c r="C8" s="247"/>
      <c r="D8" s="247"/>
      <c r="E8" s="247"/>
      <c r="F8" s="247"/>
      <c r="G8" s="4"/>
    </row>
    <row r="9" spans="1:7" s="3" customFormat="1" ht="30" customHeight="1">
      <c r="A9" s="5"/>
      <c r="B9" s="247"/>
      <c r="C9" s="247"/>
      <c r="D9" s="247"/>
      <c r="E9" s="247"/>
      <c r="F9" s="247"/>
      <c r="G9" s="4"/>
    </row>
    <row r="10" spans="1:7" s="3" customFormat="1" ht="38.25" customHeight="1">
      <c r="A10" s="5"/>
      <c r="B10" s="248" t="s">
        <v>63</v>
      </c>
      <c r="C10" s="248"/>
      <c r="D10" s="248"/>
      <c r="E10" s="248"/>
      <c r="F10" s="248"/>
      <c r="G10" s="4"/>
    </row>
    <row r="11" spans="1:7" s="3" customFormat="1" ht="39.75" customHeight="1">
      <c r="A11" s="5"/>
      <c r="B11" s="247"/>
      <c r="C11" s="247"/>
      <c r="D11" s="247"/>
      <c r="E11" s="247"/>
      <c r="F11" s="247"/>
      <c r="G11" s="4"/>
    </row>
    <row r="12" spans="1:7" s="3" customFormat="1" ht="75.75" customHeight="1">
      <c r="A12" s="5"/>
      <c r="B12" s="247"/>
      <c r="C12" s="247"/>
      <c r="D12" s="247"/>
      <c r="E12" s="247"/>
      <c r="F12" s="247"/>
      <c r="G12" s="4"/>
    </row>
    <row r="13" spans="1:7" s="3" customFormat="1" ht="39.75" customHeight="1">
      <c r="A13" s="5"/>
      <c r="B13" s="247"/>
      <c r="C13" s="247"/>
      <c r="D13" s="247"/>
      <c r="E13" s="247"/>
      <c r="F13" s="247"/>
      <c r="G13" s="4"/>
    </row>
    <row r="14" spans="1:7" s="3" customFormat="1" ht="39.75" customHeight="1">
      <c r="A14" s="5"/>
      <c r="B14" s="247"/>
      <c r="C14" s="247"/>
      <c r="D14" s="247"/>
      <c r="E14" s="247"/>
      <c r="F14" s="247"/>
      <c r="G14" s="4"/>
    </row>
    <row r="15" spans="1:7" s="3" customFormat="1" ht="60" customHeight="1">
      <c r="A15" s="5"/>
      <c r="B15" s="247"/>
      <c r="C15" s="247"/>
      <c r="D15" s="247"/>
      <c r="E15" s="247"/>
      <c r="F15" s="247"/>
      <c r="G15" s="4"/>
    </row>
    <row r="16" spans="1:7" s="3" customFormat="1" ht="30" customHeight="1">
      <c r="A16" s="5"/>
      <c r="B16" s="247"/>
      <c r="C16" s="247"/>
      <c r="D16" s="247"/>
      <c r="E16" s="247"/>
      <c r="F16" s="247"/>
      <c r="G16" s="4"/>
    </row>
    <row r="17" spans="1:7" s="3" customFormat="1" ht="12">
      <c r="A17" s="5"/>
      <c r="B17" s="4"/>
      <c r="C17" s="4"/>
      <c r="D17" s="4"/>
      <c r="E17" s="2"/>
      <c r="F17" s="2"/>
      <c r="G17" s="4"/>
    </row>
    <row r="18" spans="1:7" s="3" customFormat="1" ht="12" customHeight="1">
      <c r="A18" s="5"/>
      <c r="B18" s="249"/>
      <c r="C18" s="249"/>
      <c r="D18" s="249"/>
      <c r="E18" s="249"/>
      <c r="F18" s="249"/>
      <c r="G18" s="4"/>
    </row>
    <row r="19" spans="1:7" s="3" customFormat="1" ht="12">
      <c r="A19" s="5"/>
      <c r="B19" s="4"/>
      <c r="C19" s="4"/>
      <c r="D19" s="4"/>
      <c r="E19" s="2"/>
      <c r="F19" s="2"/>
      <c r="G19" s="4"/>
    </row>
    <row r="20" spans="1:7" s="3" customFormat="1" ht="24" customHeight="1">
      <c r="A20" s="5"/>
      <c r="B20" s="249"/>
      <c r="C20" s="249"/>
      <c r="D20" s="249"/>
      <c r="E20" s="249"/>
      <c r="F20" s="249"/>
      <c r="G20" s="4"/>
    </row>
    <row r="21" spans="1:7" s="3" customFormat="1" ht="12">
      <c r="A21" s="5"/>
      <c r="B21" s="6"/>
      <c r="C21" s="6"/>
      <c r="D21" s="6"/>
      <c r="E21" s="2"/>
      <c r="F21" s="2"/>
      <c r="G21" s="4"/>
    </row>
    <row r="22" spans="1:7" s="3" customFormat="1" ht="12" customHeight="1">
      <c r="A22" s="5"/>
      <c r="B22" s="247"/>
      <c r="C22" s="247"/>
      <c r="D22" s="247"/>
      <c r="E22" s="247"/>
      <c r="F22" s="247"/>
      <c r="G22" s="4"/>
    </row>
    <row r="23" spans="1:7" s="3" customFormat="1" ht="12">
      <c r="A23" s="5"/>
      <c r="B23" s="4"/>
      <c r="C23" s="4"/>
      <c r="D23" s="4"/>
      <c r="E23" s="2"/>
      <c r="F23" s="2"/>
      <c r="G23" s="4"/>
    </row>
    <row r="24" spans="1:7" s="3" customFormat="1" ht="18" customHeight="1">
      <c r="A24" s="5"/>
      <c r="B24" s="247"/>
      <c r="C24" s="247"/>
      <c r="D24" s="247"/>
      <c r="E24" s="247"/>
      <c r="F24" s="247"/>
      <c r="G24" s="4"/>
    </row>
    <row r="25" spans="1:7" s="3" customFormat="1" ht="18" customHeight="1">
      <c r="A25" s="5"/>
      <c r="B25" s="247"/>
      <c r="C25" s="247"/>
      <c r="D25" s="247"/>
      <c r="E25" s="247"/>
      <c r="F25" s="247"/>
      <c r="G25" s="4"/>
    </row>
    <row r="26" spans="1:7" s="3" customFormat="1" ht="18" customHeight="1">
      <c r="A26" s="5"/>
      <c r="B26" s="247"/>
      <c r="C26" s="247"/>
      <c r="D26" s="247"/>
      <c r="E26" s="247"/>
      <c r="F26" s="247"/>
      <c r="G26" s="4"/>
    </row>
    <row r="27" spans="1:7" s="3" customFormat="1" ht="18" customHeight="1">
      <c r="A27" s="5"/>
      <c r="B27" s="247"/>
      <c r="C27" s="247"/>
      <c r="D27" s="247"/>
      <c r="E27" s="247"/>
      <c r="F27" s="247"/>
      <c r="G27" s="4"/>
    </row>
    <row r="28" spans="1:7" s="3" customFormat="1" ht="18" customHeight="1">
      <c r="A28" s="5"/>
      <c r="B28" s="247"/>
      <c r="C28" s="247"/>
      <c r="D28" s="247"/>
      <c r="E28" s="247"/>
      <c r="F28" s="247"/>
      <c r="G28" s="4"/>
    </row>
    <row r="29" spans="1:7" s="3" customFormat="1" ht="18" customHeight="1">
      <c r="A29" s="5"/>
      <c r="B29" s="247"/>
      <c r="C29" s="247"/>
      <c r="D29" s="247"/>
      <c r="E29" s="247"/>
      <c r="F29" s="247"/>
      <c r="G29" s="4"/>
    </row>
    <row r="30" spans="1:7" s="3" customFormat="1" ht="18" customHeight="1">
      <c r="A30" s="5"/>
      <c r="B30" s="247"/>
      <c r="C30" s="247"/>
      <c r="D30" s="247"/>
      <c r="E30" s="247"/>
      <c r="F30" s="247"/>
      <c r="G30" s="4"/>
    </row>
    <row r="31" spans="1:7" s="3" customFormat="1" ht="18" customHeight="1">
      <c r="A31" s="5"/>
      <c r="B31" s="247"/>
      <c r="C31" s="247"/>
      <c r="D31" s="247"/>
      <c r="E31" s="247"/>
      <c r="F31" s="247"/>
      <c r="G31" s="4"/>
    </row>
    <row r="32" spans="1:7" s="3" customFormat="1" ht="18" customHeight="1">
      <c r="A32" s="5"/>
      <c r="B32" s="247"/>
      <c r="C32" s="247"/>
      <c r="D32" s="247"/>
      <c r="E32" s="247"/>
      <c r="F32" s="247"/>
      <c r="G32" s="4"/>
    </row>
    <row r="33" spans="1:7" s="3" customFormat="1" ht="60" customHeight="1">
      <c r="A33" s="5"/>
      <c r="B33" s="247"/>
      <c r="C33" s="247"/>
      <c r="D33" s="247"/>
      <c r="E33" s="247"/>
      <c r="F33" s="247"/>
      <c r="G33" s="4"/>
    </row>
    <row r="34" spans="1:7" s="3" customFormat="1" ht="30" customHeight="1">
      <c r="A34" s="5"/>
      <c r="B34" s="247"/>
      <c r="C34" s="247"/>
      <c r="D34" s="247"/>
      <c r="E34" s="247"/>
      <c r="F34" s="247"/>
      <c r="G34" s="4"/>
    </row>
    <row r="35" spans="1:7" s="3" customFormat="1" ht="18" customHeight="1">
      <c r="A35" s="5"/>
      <c r="B35" s="247"/>
      <c r="C35" s="247"/>
      <c r="D35" s="247"/>
      <c r="E35" s="247"/>
      <c r="F35" s="247"/>
      <c r="G35" s="4"/>
    </row>
    <row r="36" spans="1:7" s="3" customFormat="1" ht="18" customHeight="1">
      <c r="A36" s="5"/>
      <c r="B36" s="7"/>
      <c r="C36" s="4"/>
      <c r="D36" s="4"/>
      <c r="E36" s="2"/>
      <c r="F36" s="2"/>
      <c r="G36" s="4"/>
    </row>
    <row r="37" spans="1:7" s="3" customFormat="1" ht="30" customHeight="1">
      <c r="A37" s="5"/>
      <c r="B37" s="247"/>
      <c r="C37" s="247"/>
      <c r="D37" s="247"/>
      <c r="E37" s="247"/>
      <c r="F37" s="247"/>
      <c r="G37" s="4"/>
    </row>
    <row r="38" spans="1:7" s="3" customFormat="1" ht="30" customHeight="1">
      <c r="A38" s="5"/>
      <c r="B38" s="247"/>
      <c r="C38" s="247"/>
      <c r="D38" s="247"/>
      <c r="E38" s="247"/>
      <c r="F38" s="247"/>
      <c r="G38" s="4"/>
    </row>
    <row r="39" spans="1:7" s="3" customFormat="1" ht="39.75" customHeight="1">
      <c r="A39" s="5"/>
      <c r="B39" s="247"/>
      <c r="C39" s="247"/>
      <c r="D39" s="247"/>
      <c r="E39" s="247"/>
      <c r="F39" s="247"/>
      <c r="G39" s="4"/>
    </row>
    <row r="40" spans="1:7" s="3" customFormat="1" ht="18" customHeight="1">
      <c r="A40" s="5"/>
      <c r="B40" s="247"/>
      <c r="C40" s="247"/>
      <c r="D40" s="247"/>
      <c r="E40" s="247"/>
      <c r="F40" s="247"/>
      <c r="G40" s="4"/>
    </row>
    <row r="41" spans="1:7" s="3" customFormat="1" ht="18" customHeight="1">
      <c r="A41" s="5"/>
      <c r="B41" s="247"/>
      <c r="C41" s="247"/>
      <c r="D41" s="247"/>
      <c r="E41" s="247"/>
      <c r="F41" s="247"/>
      <c r="G41" s="4"/>
    </row>
    <row r="42" spans="1:7" s="3" customFormat="1" ht="30" customHeight="1">
      <c r="A42" s="5"/>
      <c r="B42" s="247"/>
      <c r="C42" s="247"/>
      <c r="D42" s="247"/>
      <c r="E42" s="247"/>
      <c r="F42" s="247"/>
      <c r="G42" s="4"/>
    </row>
    <row r="43" spans="1:7" s="3" customFormat="1" ht="30" customHeight="1">
      <c r="A43" s="5"/>
      <c r="B43" s="247"/>
      <c r="C43" s="247"/>
      <c r="D43" s="247"/>
      <c r="E43" s="247"/>
      <c r="F43" s="247"/>
      <c r="G43" s="4"/>
    </row>
    <row r="44" spans="1:7" s="3" customFormat="1" ht="12">
      <c r="A44" s="5"/>
      <c r="B44" s="4"/>
      <c r="C44" s="4"/>
      <c r="D44" s="4"/>
      <c r="E44" s="2"/>
      <c r="F44" s="2"/>
      <c r="G44" s="4"/>
    </row>
    <row r="45" spans="1:7" s="3" customFormat="1" ht="30" customHeight="1">
      <c r="A45" s="5"/>
      <c r="B45" s="247"/>
      <c r="C45" s="247"/>
      <c r="D45" s="247"/>
      <c r="E45" s="247"/>
      <c r="F45" s="247"/>
      <c r="G45" s="4"/>
    </row>
    <row r="46" spans="1:7" s="3" customFormat="1" ht="12">
      <c r="A46" s="5"/>
      <c r="B46" s="4"/>
      <c r="C46" s="4"/>
      <c r="D46" s="8"/>
      <c r="E46" s="2"/>
      <c r="F46" s="2"/>
      <c r="G46" s="4"/>
    </row>
    <row r="50" spans="1:6" s="14" customFormat="1" ht="12">
      <c r="A50" s="9" t="s">
        <v>122</v>
      </c>
      <c r="B50" s="10"/>
      <c r="C50" s="11"/>
      <c r="D50" s="12"/>
      <c r="E50" s="13"/>
      <c r="F50" s="13"/>
    </row>
    <row r="51" spans="4:6" s="14" customFormat="1" ht="12">
      <c r="D51" s="15"/>
      <c r="F51" s="16"/>
    </row>
    <row r="52" spans="1:6" s="3" customFormat="1" ht="39.75" customHeight="1">
      <c r="A52" s="17" t="s">
        <v>124</v>
      </c>
      <c r="B52" s="18"/>
      <c r="C52" s="19"/>
      <c r="D52" s="20"/>
      <c r="E52" s="21"/>
      <c r="F52" s="21"/>
    </row>
    <row r="53" spans="1:6" s="27" customFormat="1" ht="4.5" customHeight="1">
      <c r="A53" s="22"/>
      <c r="B53" s="23"/>
      <c r="C53" s="24"/>
      <c r="D53" s="25"/>
      <c r="E53" s="26"/>
      <c r="F53" s="26"/>
    </row>
    <row r="54" spans="1:6" s="3" customFormat="1" ht="49.5" customHeight="1">
      <c r="A54" s="17" t="s">
        <v>127</v>
      </c>
      <c r="B54" s="18"/>
      <c r="C54" s="19"/>
      <c r="D54" s="20"/>
      <c r="E54" s="21"/>
      <c r="F54" s="21"/>
    </row>
    <row r="55" spans="1:6" s="3" customFormat="1" ht="4.5" customHeight="1">
      <c r="A55" s="28"/>
      <c r="B55" s="18"/>
      <c r="C55" s="19"/>
      <c r="D55" s="20"/>
      <c r="E55" s="21"/>
      <c r="F55" s="21"/>
    </row>
    <row r="56" spans="1:6" s="14" customFormat="1" ht="75.75" customHeight="1">
      <c r="A56" s="29" t="s">
        <v>130</v>
      </c>
      <c r="B56" s="30"/>
      <c r="C56" s="31"/>
      <c r="D56" s="32"/>
      <c r="E56" s="21"/>
      <c r="F56" s="21"/>
    </row>
    <row r="57" s="14" customFormat="1" ht="12">
      <c r="D57" s="15"/>
    </row>
    <row r="58" spans="1:6" s="38" customFormat="1" ht="24.75" customHeight="1">
      <c r="A58" s="33" t="s">
        <v>122</v>
      </c>
      <c r="B58" s="34"/>
      <c r="C58" s="35"/>
      <c r="D58" s="36"/>
      <c r="E58" s="35"/>
      <c r="F58" s="37"/>
    </row>
    <row r="61" spans="1:6" s="38" customFormat="1" ht="12">
      <c r="A61" s="9" t="s">
        <v>133</v>
      </c>
      <c r="B61" s="39"/>
      <c r="C61" s="40"/>
      <c r="D61" s="41"/>
      <c r="E61" s="42"/>
      <c r="F61" s="42"/>
    </row>
    <row r="62" s="14" customFormat="1" ht="4.5" customHeight="1">
      <c r="D62" s="15"/>
    </row>
    <row r="63" spans="1:6" s="14" customFormat="1" ht="73.5" customHeight="1">
      <c r="A63" s="29" t="s">
        <v>135</v>
      </c>
      <c r="B63" s="43"/>
      <c r="C63" s="31"/>
      <c r="D63" s="15"/>
      <c r="F63" s="16"/>
    </row>
    <row r="64" spans="2:6" s="14" customFormat="1" ht="12">
      <c r="B64" s="44"/>
      <c r="C64" s="31"/>
      <c r="D64" s="32"/>
      <c r="E64" s="21"/>
      <c r="F64" s="21"/>
    </row>
    <row r="65" spans="2:6" s="14" customFormat="1" ht="12">
      <c r="B65" s="44"/>
      <c r="C65" s="31"/>
      <c r="D65" s="32"/>
      <c r="E65" s="21"/>
      <c r="F65" s="21"/>
    </row>
    <row r="66" spans="2:6" s="14" customFormat="1" ht="4.5" customHeight="1">
      <c r="B66" s="45"/>
      <c r="C66" s="31"/>
      <c r="D66" s="15"/>
      <c r="E66" s="21"/>
      <c r="F66" s="21"/>
    </row>
    <row r="67" spans="1:6" s="14" customFormat="1" ht="78.75" customHeight="1">
      <c r="A67" s="29" t="s">
        <v>138</v>
      </c>
      <c r="B67" s="46"/>
      <c r="C67" s="31"/>
      <c r="D67" s="15"/>
      <c r="E67" s="21"/>
      <c r="F67" s="21"/>
    </row>
    <row r="68" spans="2:6" s="14" customFormat="1" ht="12">
      <c r="B68" s="45"/>
      <c r="C68" s="31"/>
      <c r="D68" s="32"/>
      <c r="E68" s="21"/>
      <c r="F68" s="21"/>
    </row>
    <row r="69" spans="2:6" s="14" customFormat="1" ht="4.5" customHeight="1">
      <c r="B69" s="45"/>
      <c r="C69" s="31"/>
      <c r="D69" s="32"/>
      <c r="E69" s="21"/>
      <c r="F69" s="21"/>
    </row>
    <row r="70" spans="1:6" s="14" customFormat="1" ht="12">
      <c r="A70" s="29" t="s">
        <v>140</v>
      </c>
      <c r="B70" s="46"/>
      <c r="C70" s="31"/>
      <c r="D70" s="15"/>
      <c r="E70" s="21"/>
      <c r="F70" s="21"/>
    </row>
    <row r="71" spans="2:6" s="14" customFormat="1" ht="12">
      <c r="B71" s="45"/>
      <c r="C71" s="31"/>
      <c r="D71" s="32"/>
      <c r="E71" s="21"/>
      <c r="F71" s="21"/>
    </row>
    <row r="72" spans="2:6" s="14" customFormat="1" ht="12">
      <c r="B72" s="45"/>
      <c r="C72" s="31"/>
      <c r="D72" s="32"/>
      <c r="E72" s="21"/>
      <c r="F72" s="21"/>
    </row>
    <row r="73" spans="2:6" s="14" customFormat="1" ht="12">
      <c r="B73" s="45"/>
      <c r="C73" s="31"/>
      <c r="D73" s="32"/>
      <c r="E73" s="21"/>
      <c r="F73" s="21"/>
    </row>
    <row r="74" spans="2:6" s="14" customFormat="1" ht="12">
      <c r="B74" s="45"/>
      <c r="C74" s="31"/>
      <c r="D74" s="32"/>
      <c r="E74" s="21"/>
      <c r="F74" s="21"/>
    </row>
    <row r="75" spans="2:6" s="14" customFormat="1" ht="4.5" customHeight="1">
      <c r="B75" s="45"/>
      <c r="C75" s="31"/>
      <c r="D75" s="15"/>
      <c r="E75" s="21"/>
      <c r="F75" s="21"/>
    </row>
    <row r="76" spans="1:6" s="14" customFormat="1" ht="12">
      <c r="A76" s="29" t="s">
        <v>144</v>
      </c>
      <c r="B76" s="30"/>
      <c r="C76" s="31"/>
      <c r="D76" s="32"/>
      <c r="E76" s="21"/>
      <c r="F76" s="21"/>
    </row>
    <row r="77" spans="1:6" s="14" customFormat="1" ht="25.5" customHeight="1">
      <c r="A77" s="29"/>
      <c r="B77" s="44"/>
      <c r="C77" s="31"/>
      <c r="D77" s="32"/>
      <c r="E77" s="21"/>
      <c r="F77" s="21"/>
    </row>
    <row r="78" spans="1:6" s="14" customFormat="1" ht="12">
      <c r="A78" s="29"/>
      <c r="B78" s="44"/>
      <c r="C78" s="31"/>
      <c r="D78" s="32"/>
      <c r="E78" s="21"/>
      <c r="F78" s="21"/>
    </row>
    <row r="79" spans="3:6" s="14" customFormat="1" ht="4.5" customHeight="1">
      <c r="C79" s="31"/>
      <c r="D79" s="15"/>
      <c r="E79" s="21"/>
      <c r="F79" s="21"/>
    </row>
    <row r="80" spans="1:6" s="14" customFormat="1" ht="12">
      <c r="A80" s="29" t="s">
        <v>147</v>
      </c>
      <c r="B80" s="30"/>
      <c r="C80" s="31"/>
      <c r="D80" s="32"/>
      <c r="E80" s="21"/>
      <c r="F80" s="21"/>
    </row>
    <row r="81" spans="2:4" s="14" customFormat="1" ht="12">
      <c r="B81" s="46"/>
      <c r="C81" s="31"/>
      <c r="D81" s="15"/>
    </row>
    <row r="82" spans="1:6" s="38" customFormat="1" ht="24.75" customHeight="1">
      <c r="A82" s="33" t="s">
        <v>133</v>
      </c>
      <c r="B82" s="34"/>
      <c r="C82" s="35"/>
      <c r="D82" s="36"/>
      <c r="E82" s="35"/>
      <c r="F82" s="37"/>
    </row>
    <row r="86" spans="1:6" s="38" customFormat="1" ht="12">
      <c r="A86" s="9" t="s">
        <v>151</v>
      </c>
      <c r="B86" s="39"/>
      <c r="C86" s="40"/>
      <c r="D86" s="41"/>
      <c r="E86" s="42"/>
      <c r="F86" s="42"/>
    </row>
    <row r="87" spans="4:6" s="14" customFormat="1" ht="4.5" customHeight="1">
      <c r="D87" s="15"/>
      <c r="F87" s="16"/>
    </row>
    <row r="88" spans="1:6" s="14" customFormat="1" ht="12">
      <c r="A88" s="54" t="s">
        <v>214</v>
      </c>
      <c r="B88" s="94"/>
      <c r="C88" s="31"/>
      <c r="D88" s="32"/>
      <c r="E88" s="21"/>
      <c r="F88" s="21"/>
    </row>
    <row r="89" spans="4:6" s="14" customFormat="1" ht="12">
      <c r="D89" s="15"/>
      <c r="F89" s="16"/>
    </row>
    <row r="90" spans="1:6" s="14" customFormat="1" ht="145.5" customHeight="1">
      <c r="A90" s="29" t="s">
        <v>153</v>
      </c>
      <c r="B90" s="52"/>
      <c r="F90" s="16"/>
    </row>
    <row r="91" spans="2:6" s="14" customFormat="1" ht="12">
      <c r="B91" s="53"/>
      <c r="C91" s="31"/>
      <c r="D91" s="15"/>
      <c r="E91" s="55"/>
      <c r="F91" s="16"/>
    </row>
    <row r="92" spans="2:6" s="14" customFormat="1" ht="12">
      <c r="B92" s="53"/>
      <c r="C92" s="31"/>
      <c r="D92" s="15"/>
      <c r="E92" s="55"/>
      <c r="F92" s="16"/>
    </row>
    <row r="93" spans="4:6" s="14" customFormat="1" ht="12">
      <c r="D93" s="15"/>
      <c r="F93" s="16"/>
    </row>
    <row r="94" spans="1:6" s="14" customFormat="1" ht="12">
      <c r="A94" s="54" t="s">
        <v>154</v>
      </c>
      <c r="B94" s="43"/>
      <c r="C94" s="31"/>
      <c r="D94" s="32"/>
      <c r="E94" s="21"/>
      <c r="F94" s="21"/>
    </row>
    <row r="95" spans="4:6" s="14" customFormat="1" ht="4.5" customHeight="1">
      <c r="D95" s="15"/>
      <c r="E95" s="21"/>
      <c r="F95" s="21"/>
    </row>
    <row r="96" spans="1:6" s="14" customFormat="1" ht="190.5" customHeight="1">
      <c r="A96" s="29" t="s">
        <v>155</v>
      </c>
      <c r="B96" s="47"/>
      <c r="C96" s="31"/>
      <c r="D96" s="32"/>
      <c r="E96" s="21"/>
      <c r="F96" s="21"/>
    </row>
    <row r="97" spans="4:6" s="14" customFormat="1" ht="4.5" customHeight="1">
      <c r="D97" s="15"/>
      <c r="E97" s="21"/>
      <c r="F97" s="21"/>
    </row>
    <row r="98" spans="1:6" s="14" customFormat="1" ht="12">
      <c r="A98" s="29" t="s">
        <v>156</v>
      </c>
      <c r="B98" s="43"/>
      <c r="C98" s="31"/>
      <c r="D98" s="15"/>
      <c r="E98" s="21"/>
      <c r="F98" s="21"/>
    </row>
    <row r="99" spans="1:6" s="14" customFormat="1" ht="13.5" customHeight="1">
      <c r="A99" s="29"/>
      <c r="B99" s="30"/>
      <c r="C99" s="31"/>
      <c r="D99" s="15"/>
      <c r="E99" s="21"/>
      <c r="F99" s="21"/>
    </row>
    <row r="100" spans="1:6" s="14" customFormat="1" ht="13.5" customHeight="1">
      <c r="A100" s="29"/>
      <c r="B100" s="30"/>
      <c r="C100" s="31"/>
      <c r="D100" s="15"/>
      <c r="E100" s="21"/>
      <c r="F100" s="21"/>
    </row>
    <row r="101" spans="1:6" s="14" customFormat="1" ht="13.5" customHeight="1">
      <c r="A101" s="29"/>
      <c r="B101" s="30"/>
      <c r="C101" s="31"/>
      <c r="D101" s="15"/>
      <c r="E101" s="21"/>
      <c r="F101" s="21"/>
    </row>
    <row r="102" spans="4:6" s="48" customFormat="1" ht="6" customHeight="1">
      <c r="D102" s="49"/>
      <c r="E102" s="26"/>
      <c r="F102" s="26"/>
    </row>
    <row r="103" spans="1:6" s="14" customFormat="1" ht="144.75" customHeight="1">
      <c r="A103" s="29" t="s">
        <v>157</v>
      </c>
      <c r="B103" s="43"/>
      <c r="C103" s="31"/>
      <c r="D103" s="15"/>
      <c r="E103" s="21"/>
      <c r="F103" s="21"/>
    </row>
    <row r="104" spans="1:6" s="14" customFormat="1" ht="4.5" customHeight="1">
      <c r="A104" s="29"/>
      <c r="B104" s="50"/>
      <c r="C104" s="31"/>
      <c r="D104" s="15"/>
      <c r="E104" s="21"/>
      <c r="F104" s="21"/>
    </row>
    <row r="105" spans="1:6" s="14" customFormat="1" ht="13.5" customHeight="1">
      <c r="A105" s="29"/>
      <c r="B105" s="30"/>
      <c r="C105" s="31"/>
      <c r="D105" s="15"/>
      <c r="E105" s="21"/>
      <c r="F105" s="21"/>
    </row>
    <row r="106" spans="1:6" s="14" customFormat="1" ht="13.5" customHeight="1">
      <c r="A106" s="29"/>
      <c r="B106" s="30"/>
      <c r="C106" s="31"/>
      <c r="D106" s="15"/>
      <c r="E106" s="21"/>
      <c r="F106" s="21"/>
    </row>
    <row r="107" spans="1:6" s="14" customFormat="1" ht="13.5" customHeight="1">
      <c r="A107" s="29"/>
      <c r="B107" s="30"/>
      <c r="C107" s="31"/>
      <c r="D107" s="15"/>
      <c r="E107" s="21"/>
      <c r="F107" s="21"/>
    </row>
    <row r="108" spans="1:6" s="14" customFormat="1" ht="13.5" customHeight="1">
      <c r="A108" s="29"/>
      <c r="B108" s="30"/>
      <c r="C108" s="31"/>
      <c r="D108" s="15"/>
      <c r="E108" s="21"/>
      <c r="F108" s="21"/>
    </row>
    <row r="109" spans="1:6" s="14" customFormat="1" ht="13.5" customHeight="1">
      <c r="A109" s="29"/>
      <c r="B109" s="30"/>
      <c r="C109" s="31"/>
      <c r="D109" s="15"/>
      <c r="E109" s="21"/>
      <c r="F109" s="21"/>
    </row>
    <row r="110" spans="4:6" s="14" customFormat="1" ht="4.5" customHeight="1">
      <c r="D110" s="15"/>
      <c r="E110" s="21"/>
      <c r="F110" s="21"/>
    </row>
    <row r="111" spans="1:6" s="14" customFormat="1" ht="91.5" customHeight="1">
      <c r="A111" s="29" t="s">
        <v>159</v>
      </c>
      <c r="B111" s="30"/>
      <c r="C111" s="31"/>
      <c r="D111" s="15"/>
      <c r="E111" s="21"/>
      <c r="F111" s="21"/>
    </row>
    <row r="112" spans="1:6" s="14" customFormat="1" ht="12">
      <c r="A112" s="29" t="s">
        <v>160</v>
      </c>
      <c r="B112" s="30"/>
      <c r="C112" s="31"/>
      <c r="D112" s="15"/>
      <c r="E112" s="21"/>
      <c r="F112" s="21"/>
    </row>
    <row r="113" spans="1:6" s="14" customFormat="1" ht="12">
      <c r="A113" s="29"/>
      <c r="B113" s="30"/>
      <c r="C113" s="31"/>
      <c r="D113" s="15"/>
      <c r="E113" s="21"/>
      <c r="F113" s="21"/>
    </row>
    <row r="114" spans="4:6" s="48" customFormat="1" ht="4.5" customHeight="1">
      <c r="D114" s="49"/>
      <c r="E114" s="26"/>
      <c r="F114" s="26"/>
    </row>
    <row r="115" spans="1:6" s="14" customFormat="1" ht="54.75" customHeight="1">
      <c r="A115" s="54" t="s">
        <v>217</v>
      </c>
      <c r="B115" s="30"/>
      <c r="C115" s="31"/>
      <c r="D115" s="32"/>
      <c r="E115" s="21"/>
      <c r="F115" s="21"/>
    </row>
    <row r="116" spans="1:6" s="14" customFormat="1" ht="12.75" customHeight="1">
      <c r="A116" s="29"/>
      <c r="B116" s="30"/>
      <c r="C116" s="31"/>
      <c r="D116" s="32"/>
      <c r="E116" s="16"/>
      <c r="F116" s="16"/>
    </row>
    <row r="117" spans="1:6" s="38" customFormat="1" ht="24.75" customHeight="1">
      <c r="A117" s="33" t="s">
        <v>151</v>
      </c>
      <c r="B117" s="34"/>
      <c r="C117" s="35"/>
      <c r="D117" s="36"/>
      <c r="E117" s="35"/>
      <c r="F117" s="37"/>
    </row>
    <row r="124" spans="1:6" s="38" customFormat="1" ht="12">
      <c r="A124" s="59" t="s">
        <v>176</v>
      </c>
      <c r="B124" s="39"/>
      <c r="C124" s="40"/>
      <c r="D124" s="41"/>
      <c r="E124" s="60"/>
      <c r="F124" s="60"/>
    </row>
    <row r="126" spans="1:6" s="3" customFormat="1" ht="12">
      <c r="A126" s="28" t="s">
        <v>180</v>
      </c>
      <c r="B126" s="56"/>
      <c r="C126" s="19"/>
      <c r="D126" s="20"/>
      <c r="E126" s="57"/>
      <c r="F126" s="57"/>
    </row>
    <row r="127" spans="1:6" s="3" customFormat="1" ht="12">
      <c r="A127" s="28"/>
      <c r="B127" s="58"/>
      <c r="C127" s="19"/>
      <c r="D127" s="20"/>
      <c r="E127" s="62"/>
      <c r="F127" s="62"/>
    </row>
    <row r="128" spans="1:6" s="3" customFormat="1" ht="12">
      <c r="A128" s="28"/>
      <c r="B128" s="58"/>
      <c r="C128" s="19"/>
      <c r="D128" s="20"/>
      <c r="E128" s="62"/>
      <c r="F128" s="62"/>
    </row>
    <row r="130" spans="1:6" s="3" customFormat="1" ht="12">
      <c r="A130" s="28" t="s">
        <v>181</v>
      </c>
      <c r="B130" s="56"/>
      <c r="C130" s="19"/>
      <c r="D130" s="20"/>
      <c r="E130" s="57"/>
      <c r="F130" s="57"/>
    </row>
    <row r="131" spans="1:6" s="3" customFormat="1" ht="12">
      <c r="A131" s="28"/>
      <c r="B131" s="58"/>
      <c r="C131" s="19"/>
      <c r="D131" s="20"/>
      <c r="E131" s="62"/>
      <c r="F131" s="62"/>
    </row>
    <row r="132" spans="1:6" s="3" customFormat="1" ht="12">
      <c r="A132" s="28"/>
      <c r="B132" s="58"/>
      <c r="C132" s="19"/>
      <c r="D132" s="20"/>
      <c r="E132" s="62"/>
      <c r="F132" s="62"/>
    </row>
    <row r="134" spans="1:6" s="3" customFormat="1" ht="12">
      <c r="A134" s="28" t="s">
        <v>182</v>
      </c>
      <c r="B134" s="56"/>
      <c r="C134" s="19"/>
      <c r="D134" s="20"/>
      <c r="E134" s="57"/>
      <c r="F134" s="57"/>
    </row>
    <row r="135" spans="1:6" s="3" customFormat="1" ht="12">
      <c r="A135" s="28"/>
      <c r="B135" s="58"/>
      <c r="C135" s="19"/>
      <c r="D135" s="20"/>
      <c r="E135" s="62"/>
      <c r="F135" s="62"/>
    </row>
    <row r="136" spans="1:6" s="3" customFormat="1" ht="12">
      <c r="A136" s="28"/>
      <c r="B136" s="58"/>
      <c r="C136" s="19"/>
      <c r="D136" s="20"/>
      <c r="E136" s="62"/>
      <c r="F136" s="62"/>
    </row>
    <row r="138" spans="1:6" s="38" customFormat="1" ht="24.75" customHeight="1">
      <c r="A138" s="33" t="s">
        <v>176</v>
      </c>
      <c r="B138" s="34"/>
      <c r="C138" s="35"/>
      <c r="D138" s="36"/>
      <c r="E138" s="35"/>
      <c r="F138" s="37"/>
    </row>
    <row r="142" spans="1:6" s="38" customFormat="1" ht="12">
      <c r="A142" s="59" t="s">
        <v>189</v>
      </c>
      <c r="B142" s="39"/>
      <c r="C142" s="40"/>
      <c r="D142" s="41"/>
      <c r="E142" s="60"/>
      <c r="F142" s="60"/>
    </row>
    <row r="143" spans="1:6" s="3" customFormat="1" ht="6.75" customHeight="1">
      <c r="A143" s="28"/>
      <c r="B143" s="2"/>
      <c r="C143" s="19"/>
      <c r="D143" s="20"/>
      <c r="E143" s="57"/>
      <c r="F143" s="57"/>
    </row>
    <row r="144" spans="1:6" s="14" customFormat="1" ht="39.75" customHeight="1">
      <c r="A144" s="29" t="s">
        <v>190</v>
      </c>
      <c r="B144" s="46"/>
      <c r="C144" s="31"/>
      <c r="D144" s="15"/>
      <c r="E144" s="21"/>
      <c r="F144" s="21"/>
    </row>
    <row r="145" spans="2:6" s="14" customFormat="1" ht="12">
      <c r="B145" s="45"/>
      <c r="C145" s="31"/>
      <c r="D145" s="32"/>
      <c r="E145" s="21"/>
      <c r="F145" s="21"/>
    </row>
    <row r="146" spans="2:6" s="14" customFormat="1" ht="12">
      <c r="B146" s="45"/>
      <c r="C146" s="31"/>
      <c r="D146" s="32"/>
      <c r="E146" s="21"/>
      <c r="F146" s="21"/>
    </row>
    <row r="147" spans="2:6" s="14" customFormat="1" ht="12">
      <c r="B147" s="45"/>
      <c r="C147" s="31"/>
      <c r="D147" s="32"/>
      <c r="E147" s="21"/>
      <c r="F147" s="21"/>
    </row>
    <row r="148" spans="2:6" s="14" customFormat="1" ht="12">
      <c r="B148" s="45"/>
      <c r="C148" s="31"/>
      <c r="D148" s="32"/>
      <c r="E148" s="21"/>
      <c r="F148" s="21"/>
    </row>
    <row r="149" spans="2:6" s="14" customFormat="1" ht="12">
      <c r="B149" s="45"/>
      <c r="C149" s="31"/>
      <c r="D149" s="32"/>
      <c r="E149" s="21"/>
      <c r="F149" s="21"/>
    </row>
    <row r="150" spans="1:6" s="3" customFormat="1" ht="4.5" customHeight="1">
      <c r="A150" s="28"/>
      <c r="B150" s="2"/>
      <c r="C150" s="19"/>
      <c r="D150" s="20"/>
      <c r="E150" s="57"/>
      <c r="F150" s="57"/>
    </row>
    <row r="151" spans="1:6" s="3" customFormat="1" ht="12">
      <c r="A151" s="33" t="s">
        <v>189</v>
      </c>
      <c r="B151" s="34"/>
      <c r="C151" s="35"/>
      <c r="D151" s="36"/>
      <c r="E151" s="35"/>
      <c r="F151" s="37"/>
    </row>
    <row r="155" spans="1:6" s="38" customFormat="1" ht="12">
      <c r="A155" s="59" t="s">
        <v>184</v>
      </c>
      <c r="B155" s="39"/>
      <c r="C155" s="40"/>
      <c r="D155" s="41"/>
      <c r="E155" s="60"/>
      <c r="F155" s="60"/>
    </row>
    <row r="156" spans="1:6" s="3" customFormat="1" ht="6" customHeight="1">
      <c r="A156" s="28"/>
      <c r="B156" s="2"/>
      <c r="C156" s="19"/>
      <c r="D156" s="20"/>
      <c r="E156" s="57"/>
      <c r="F156" s="57"/>
    </row>
    <row r="157" spans="1:6" s="14" customFormat="1" ht="12">
      <c r="A157" s="29" t="s">
        <v>186</v>
      </c>
      <c r="B157" s="30"/>
      <c r="C157" s="31"/>
      <c r="D157" s="66"/>
      <c r="E157" s="95"/>
      <c r="F157" s="95"/>
    </row>
    <row r="158" spans="3:6" s="14" customFormat="1" ht="4.5" customHeight="1">
      <c r="C158" s="31"/>
      <c r="E158" s="95"/>
      <c r="F158" s="95"/>
    </row>
    <row r="159" spans="1:6" s="14" customFormat="1" ht="12">
      <c r="A159" s="29" t="s">
        <v>198</v>
      </c>
      <c r="B159" s="30"/>
      <c r="C159" s="31"/>
      <c r="D159" s="66"/>
      <c r="E159" s="95"/>
      <c r="F159" s="95"/>
    </row>
    <row r="160" spans="5:6" s="14" customFormat="1" ht="4.5" customHeight="1">
      <c r="E160" s="95"/>
      <c r="F160" s="95"/>
    </row>
    <row r="161" spans="1:6" s="14" customFormat="1" ht="57.75" customHeight="1">
      <c r="A161" s="29" t="s">
        <v>199</v>
      </c>
      <c r="B161" s="30"/>
      <c r="C161" s="31"/>
      <c r="D161" s="66"/>
      <c r="E161" s="21"/>
      <c r="F161" s="21"/>
    </row>
    <row r="162" spans="1:6" s="3" customFormat="1" ht="3.75" customHeight="1">
      <c r="A162" s="28"/>
      <c r="B162" s="2"/>
      <c r="C162" s="19"/>
      <c r="D162" s="20"/>
      <c r="E162" s="57"/>
      <c r="F162" s="57"/>
    </row>
    <row r="163" spans="1:6" s="3" customFormat="1" ht="12">
      <c r="A163" s="33" t="s">
        <v>184</v>
      </c>
      <c r="B163" s="34"/>
      <c r="C163" s="35"/>
      <c r="D163" s="36"/>
      <c r="E163" s="35"/>
      <c r="F163" s="37"/>
    </row>
    <row r="167" spans="1:6" s="14" customFormat="1" ht="12">
      <c r="A167" s="67" t="s">
        <v>192</v>
      </c>
      <c r="B167" s="10"/>
      <c r="C167" s="11"/>
      <c r="D167" s="68"/>
      <c r="E167" s="13"/>
      <c r="F167" s="13"/>
    </row>
    <row r="168" spans="1:6" s="3" customFormat="1" ht="6" customHeight="1">
      <c r="A168" s="28"/>
      <c r="B168" s="2"/>
      <c r="C168" s="19"/>
      <c r="D168" s="20"/>
      <c r="E168" s="57"/>
      <c r="F168" s="57"/>
    </row>
    <row r="169" spans="1:6" s="3" customFormat="1" ht="87.75" customHeight="1">
      <c r="A169" s="29" t="s">
        <v>194</v>
      </c>
      <c r="B169" s="64"/>
      <c r="C169" s="19"/>
      <c r="D169" s="20"/>
      <c r="E169" s="62"/>
      <c r="F169" s="62"/>
    </row>
    <row r="170" spans="1:6" s="3" customFormat="1" ht="4.5" customHeight="1">
      <c r="A170" s="28"/>
      <c r="B170" s="2"/>
      <c r="C170" s="19"/>
      <c r="D170" s="20"/>
      <c r="E170" s="57"/>
      <c r="F170" s="57"/>
    </row>
    <row r="171" spans="1:6" s="91" customFormat="1" ht="12">
      <c r="A171" s="92" t="s">
        <v>195</v>
      </c>
      <c r="B171" s="88"/>
      <c r="C171" s="89"/>
      <c r="D171" s="90"/>
      <c r="E171" s="93"/>
      <c r="F171" s="93"/>
    </row>
    <row r="172" spans="1:6" s="3" customFormat="1" ht="4.5" customHeight="1">
      <c r="A172" s="28"/>
      <c r="B172" s="2"/>
      <c r="C172" s="19"/>
      <c r="D172" s="20"/>
      <c r="E172" s="57"/>
      <c r="F172" s="57"/>
    </row>
    <row r="173" spans="1:6" s="3" customFormat="1" ht="12">
      <c r="A173" s="17" t="s">
        <v>208</v>
      </c>
      <c r="B173" s="64"/>
      <c r="C173" s="89"/>
      <c r="D173" s="90"/>
      <c r="E173" s="93"/>
      <c r="F173" s="93"/>
    </row>
    <row r="174" spans="1:6" s="3" customFormat="1" ht="4.5" customHeight="1">
      <c r="A174" s="28"/>
      <c r="B174" s="2"/>
      <c r="C174" s="19"/>
      <c r="D174" s="20"/>
      <c r="E174" s="57"/>
      <c r="F174" s="57"/>
    </row>
    <row r="175" spans="1:6" s="14" customFormat="1" ht="33" customHeight="1">
      <c r="A175" s="29" t="s">
        <v>195</v>
      </c>
      <c r="B175" s="30"/>
      <c r="C175" s="31"/>
      <c r="D175" s="66"/>
      <c r="E175" s="95"/>
      <c r="F175" s="95"/>
    </row>
    <row r="176" spans="1:6" s="3" customFormat="1" ht="4.5" customHeight="1">
      <c r="A176" s="28"/>
      <c r="B176" s="2"/>
      <c r="C176" s="19"/>
      <c r="D176" s="20"/>
      <c r="E176" s="57"/>
      <c r="F176" s="57"/>
    </row>
    <row r="177" spans="1:6" s="14" customFormat="1" ht="37.5" customHeight="1">
      <c r="A177" s="54" t="s">
        <v>208</v>
      </c>
      <c r="B177" s="30"/>
      <c r="C177" s="31"/>
      <c r="E177" s="21"/>
      <c r="F177" s="21"/>
    </row>
    <row r="178" spans="2:6" s="14" customFormat="1" ht="12">
      <c r="B178" s="69"/>
      <c r="C178" s="31"/>
      <c r="D178" s="66"/>
      <c r="E178" s="21"/>
      <c r="F178" s="21"/>
    </row>
    <row r="179" spans="2:6" s="14" customFormat="1" ht="12">
      <c r="B179" s="69"/>
      <c r="C179" s="31"/>
      <c r="D179" s="66"/>
      <c r="E179" s="21"/>
      <c r="F179" s="21"/>
    </row>
    <row r="180" spans="1:6" s="14" customFormat="1" ht="12">
      <c r="A180" s="51"/>
      <c r="B180" s="69"/>
      <c r="C180" s="31"/>
      <c r="D180" s="66"/>
      <c r="E180" s="95"/>
      <c r="F180" s="95"/>
    </row>
    <row r="181" spans="1:6" s="3" customFormat="1" ht="3.75" customHeight="1">
      <c r="A181" s="28"/>
      <c r="B181" s="2"/>
      <c r="C181" s="19"/>
      <c r="D181" s="20"/>
      <c r="E181" s="57"/>
      <c r="F181" s="57"/>
    </row>
    <row r="182" spans="1:6" s="38" customFormat="1" ht="24.75" customHeight="1">
      <c r="A182" s="33" t="s">
        <v>192</v>
      </c>
      <c r="B182" s="34"/>
      <c r="C182" s="35"/>
      <c r="D182" s="70"/>
      <c r="E182" s="35"/>
      <c r="F182" s="37"/>
    </row>
    <row r="186" spans="1:6" s="38" customFormat="1" ht="16.5" customHeight="1">
      <c r="A186" s="71"/>
      <c r="B186" s="72"/>
      <c r="C186" s="73"/>
      <c r="D186" s="74"/>
      <c r="E186" s="75"/>
      <c r="F186" s="75"/>
    </row>
    <row r="188" spans="1:6" s="100" customFormat="1" ht="21.75" customHeight="1">
      <c r="A188" s="96" t="str">
        <f>A58</f>
        <v>00</v>
      </c>
      <c r="B188" s="97"/>
      <c r="C188"/>
      <c r="D188"/>
      <c r="E188" s="98"/>
      <c r="F188" s="99"/>
    </row>
    <row r="189" spans="1:6" s="100" customFormat="1" ht="21.75" customHeight="1">
      <c r="A189" s="96" t="str">
        <f>A82</f>
        <v>01</v>
      </c>
      <c r="B189" s="101"/>
      <c r="E189" s="98"/>
      <c r="F189" s="102"/>
    </row>
    <row r="190" spans="1:6" s="100" customFormat="1" ht="21.75" customHeight="1">
      <c r="A190" s="96" t="str">
        <f>A117</f>
        <v>02</v>
      </c>
      <c r="B190" s="101"/>
      <c r="E190" s="98"/>
      <c r="F190" s="102"/>
    </row>
    <row r="191" spans="1:6" s="100" customFormat="1" ht="21.75" customHeight="1">
      <c r="A191" s="96" t="str">
        <f>A138</f>
        <v>03</v>
      </c>
      <c r="B191" s="101"/>
      <c r="E191" s="98"/>
      <c r="F191" s="102"/>
    </row>
    <row r="192" spans="1:6" s="100" customFormat="1" ht="21.75" customHeight="1">
      <c r="A192" s="96" t="str">
        <f>A151</f>
        <v>04</v>
      </c>
      <c r="B192" s="101"/>
      <c r="E192" s="98"/>
      <c r="F192" s="102"/>
    </row>
    <row r="193" spans="1:6" s="100" customFormat="1" ht="21.75" customHeight="1">
      <c r="A193" s="96" t="str">
        <f>A163</f>
        <v>05</v>
      </c>
      <c r="B193" s="101"/>
      <c r="E193" s="98"/>
      <c r="F193" s="102"/>
    </row>
    <row r="194" spans="1:6" s="100" customFormat="1" ht="21.75" customHeight="1">
      <c r="A194" s="103" t="str">
        <f>A182</f>
        <v>06</v>
      </c>
      <c r="B194" s="104"/>
      <c r="C194" s="105"/>
      <c r="D194" s="105"/>
      <c r="E194" s="106"/>
      <c r="F194" s="107"/>
    </row>
    <row r="195" ht="4.5" customHeight="1"/>
    <row r="197" spans="1:6" s="61" customFormat="1" ht="19.5" customHeight="1">
      <c r="A197" s="76"/>
      <c r="B197" s="77"/>
      <c r="C197" s="78"/>
      <c r="D197" s="79"/>
      <c r="E197" s="80"/>
      <c r="F197" s="81"/>
    </row>
    <row r="198" spans="1:6" s="61" customFormat="1" ht="19.5" customHeight="1">
      <c r="A198" s="76"/>
      <c r="B198" s="77"/>
      <c r="C198" s="78"/>
      <c r="D198" s="82"/>
      <c r="E198" s="80"/>
      <c r="F198" s="81"/>
    </row>
    <row r="199" s="63" customFormat="1" ht="12.75" customHeight="1" thickBot="1"/>
    <row r="200" spans="1:6" s="61" customFormat="1" ht="21.75" customHeight="1" thickBot="1">
      <c r="A200" s="83"/>
      <c r="B200" s="84"/>
      <c r="C200" s="85"/>
      <c r="D200" s="86"/>
      <c r="E200" s="85"/>
      <c r="F200" s="87"/>
    </row>
    <row r="201" spans="1:6" s="3" customFormat="1" ht="12">
      <c r="A201" s="28"/>
      <c r="B201" s="2"/>
      <c r="C201" s="19"/>
      <c r="D201" s="20"/>
      <c r="E201" s="57"/>
      <c r="F201" s="57"/>
    </row>
    <row r="202" spans="1:6" s="3" customFormat="1" ht="12">
      <c r="A202" s="28"/>
      <c r="B202" s="2"/>
      <c r="C202" s="19"/>
      <c r="D202" s="20"/>
      <c r="E202" s="57"/>
      <c r="F202" s="57"/>
    </row>
    <row r="203" s="63" customFormat="1" ht="12.75">
      <c r="F203" s="16"/>
    </row>
    <row r="204" spans="1:6" s="3" customFormat="1" ht="12">
      <c r="A204" s="28"/>
      <c r="B204" s="2"/>
      <c r="C204" s="19"/>
      <c r="D204" s="20"/>
      <c r="E204" s="57"/>
      <c r="F204" s="57"/>
    </row>
  </sheetData>
  <mergeCells count="38">
    <mergeCell ref="B7:F7"/>
    <mergeCell ref="B1:F1"/>
    <mergeCell ref="B3:F3"/>
    <mergeCell ref="B4:F4"/>
    <mergeCell ref="B5:F5"/>
    <mergeCell ref="B6:F6"/>
    <mergeCell ref="B15:F15"/>
    <mergeCell ref="B16:F16"/>
    <mergeCell ref="B18:F18"/>
    <mergeCell ref="B20:F20"/>
    <mergeCell ref="B33:F33"/>
    <mergeCell ref="B34:F34"/>
    <mergeCell ref="B22:F22"/>
    <mergeCell ref="B8:F8"/>
    <mergeCell ref="B9:F9"/>
    <mergeCell ref="B10:F10"/>
    <mergeCell ref="B11:F11"/>
    <mergeCell ref="B12:F12"/>
    <mergeCell ref="B13:F13"/>
    <mergeCell ref="B14:F14"/>
    <mergeCell ref="B35:F35"/>
    <mergeCell ref="B24:F24"/>
    <mergeCell ref="B25:F25"/>
    <mergeCell ref="B26:F26"/>
    <mergeCell ref="B27:F27"/>
    <mergeCell ref="B28:F28"/>
    <mergeCell ref="B29:F29"/>
    <mergeCell ref="B30:F30"/>
    <mergeCell ref="B31:F31"/>
    <mergeCell ref="B32:F32"/>
    <mergeCell ref="B43:F43"/>
    <mergeCell ref="B45:F45"/>
    <mergeCell ref="B37:F37"/>
    <mergeCell ref="B38:F38"/>
    <mergeCell ref="B39:F39"/>
    <mergeCell ref="B40:F40"/>
    <mergeCell ref="B41:F41"/>
    <mergeCell ref="B42:F42"/>
  </mergeCells>
  <printOptions/>
  <pageMargins left="0.7086614173228347" right="0.5118110236220472" top="0.9448818897637796"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7"/>
  <sheetViews>
    <sheetView workbookViewId="0" topLeftCell="A2">
      <selection activeCell="H18" sqref="H18"/>
    </sheetView>
  </sheetViews>
  <sheetFormatPr defaultColWidth="10.875" defaultRowHeight="12.75"/>
  <cols>
    <col min="1" max="1" width="5.875" style="108" customWidth="1"/>
    <col min="2" max="2" width="39.75390625" style="108" customWidth="1"/>
    <col min="3" max="3" width="6.375" style="108" customWidth="1"/>
    <col min="4" max="4" width="9.125" style="108" customWidth="1"/>
    <col min="5" max="5" width="10.875" style="108" customWidth="1"/>
    <col min="6" max="6" width="12.25390625" style="108" customWidth="1"/>
    <col min="7" max="16384" width="10.875" style="108" customWidth="1"/>
  </cols>
  <sheetData>
    <row r="1" spans="1:6" ht="12.75">
      <c r="A1" s="251" t="s">
        <v>32</v>
      </c>
      <c r="B1" s="252"/>
      <c r="C1" s="252"/>
      <c r="D1" s="252"/>
      <c r="E1" s="252"/>
      <c r="F1" s="252"/>
    </row>
    <row r="2" spans="1:6" ht="12.75">
      <c r="A2" s="168"/>
      <c r="B2" s="168"/>
      <c r="C2" s="168"/>
      <c r="D2" s="168"/>
      <c r="E2" s="168"/>
      <c r="F2" s="168"/>
    </row>
    <row r="3" spans="1:6" ht="12.75">
      <c r="A3" s="168"/>
      <c r="B3" s="168"/>
      <c r="C3" s="168"/>
      <c r="D3" s="168"/>
      <c r="E3" s="168"/>
      <c r="F3" s="168"/>
    </row>
    <row r="4" spans="1:6" s="38" customFormat="1" ht="12.75" customHeight="1">
      <c r="A4" s="234"/>
      <c r="B4" s="225" t="s">
        <v>75</v>
      </c>
      <c r="C4" s="235"/>
      <c r="D4" s="236"/>
      <c r="E4" s="237"/>
      <c r="F4" s="238"/>
    </row>
    <row r="5" spans="1:6" ht="12.75" customHeight="1">
      <c r="A5" s="192"/>
      <c r="B5" s="193"/>
      <c r="C5" s="193"/>
      <c r="D5" s="193"/>
      <c r="E5" s="193"/>
      <c r="F5" s="194"/>
    </row>
    <row r="6" spans="1:6" s="100" customFormat="1" ht="12.75" customHeight="1">
      <c r="A6" s="209" t="s">
        <v>225</v>
      </c>
      <c r="B6" s="210" t="s">
        <v>50</v>
      </c>
      <c r="C6" s="211"/>
      <c r="D6" s="211"/>
      <c r="E6" s="221" t="s">
        <v>132</v>
      </c>
      <c r="F6" s="212">
        <f>'I.FAZA 1. GRAĐEVINSKI RADOVI'!F217</f>
        <v>0</v>
      </c>
    </row>
    <row r="7" spans="1:6" s="100" customFormat="1" ht="12.75" customHeight="1">
      <c r="A7" s="209" t="s">
        <v>87</v>
      </c>
      <c r="B7" s="217" t="s">
        <v>248</v>
      </c>
      <c r="C7" s="218"/>
      <c r="D7" s="218"/>
      <c r="E7" s="221" t="s">
        <v>132</v>
      </c>
      <c r="F7" s="219">
        <f>'2. STROJARSKI RADOVI'!F32</f>
        <v>0</v>
      </c>
    </row>
    <row r="8" spans="1:6" ht="12.75" customHeight="1">
      <c r="A8" s="192"/>
      <c r="B8" s="193"/>
      <c r="C8" s="193"/>
      <c r="D8" s="193"/>
      <c r="E8" s="174"/>
      <c r="F8" s="194"/>
    </row>
    <row r="9" spans="1:6" s="61" customFormat="1" ht="12.75" customHeight="1">
      <c r="A9" s="178"/>
      <c r="B9" s="179" t="s">
        <v>35</v>
      </c>
      <c r="C9" s="180"/>
      <c r="D9" s="181"/>
      <c r="E9" s="221" t="s">
        <v>132</v>
      </c>
      <c r="F9" s="182">
        <f>F6+F7</f>
        <v>0</v>
      </c>
    </row>
    <row r="10" spans="1:6" s="61" customFormat="1" ht="12.75" customHeight="1">
      <c r="A10" s="187"/>
      <c r="B10" s="188" t="s">
        <v>20</v>
      </c>
      <c r="C10" s="189"/>
      <c r="D10" s="199"/>
      <c r="E10" s="169" t="s">
        <v>132</v>
      </c>
      <c r="F10" s="190">
        <f>F9*0.25</f>
        <v>0</v>
      </c>
    </row>
    <row r="11" spans="1:6" s="63" customFormat="1" ht="12.75" customHeight="1">
      <c r="A11" s="200"/>
      <c r="B11" s="201"/>
      <c r="C11" s="201"/>
      <c r="D11" s="201"/>
      <c r="F11" s="202"/>
    </row>
    <row r="12" spans="1:6" s="61" customFormat="1" ht="27" customHeight="1">
      <c r="A12" s="191"/>
      <c r="B12" s="150" t="s">
        <v>34</v>
      </c>
      <c r="C12" s="172"/>
      <c r="D12" s="173"/>
      <c r="E12" s="177" t="s">
        <v>132</v>
      </c>
      <c r="F12" s="176">
        <f>F9+F10</f>
        <v>0</v>
      </c>
    </row>
    <row r="13" spans="1:6" s="3" customFormat="1" ht="12.75" customHeight="1">
      <c r="A13" s="203"/>
      <c r="B13" s="204"/>
      <c r="C13" s="205"/>
      <c r="D13" s="206"/>
      <c r="E13" s="170"/>
      <c r="F13" s="207"/>
    </row>
    <row r="14" spans="1:6" s="3" customFormat="1" ht="12.75" customHeight="1">
      <c r="A14" s="203"/>
      <c r="B14" s="204"/>
      <c r="C14" s="205"/>
      <c r="D14" s="206"/>
      <c r="E14" s="170"/>
      <c r="F14" s="207"/>
    </row>
    <row r="15" spans="1:6" s="63" customFormat="1" ht="12.75" customHeight="1">
      <c r="A15" s="201"/>
      <c r="B15" s="201"/>
      <c r="C15" s="201"/>
      <c r="D15" s="201"/>
      <c r="F15" s="208"/>
    </row>
    <row r="16" spans="1:6" s="3" customFormat="1" ht="12.75" customHeight="1">
      <c r="A16" s="224"/>
      <c r="B16" s="225" t="s">
        <v>30</v>
      </c>
      <c r="C16" s="226"/>
      <c r="D16" s="227"/>
      <c r="E16" s="228"/>
      <c r="F16" s="229"/>
    </row>
    <row r="17" spans="1:6" ht="12.75" customHeight="1">
      <c r="A17" s="192"/>
      <c r="B17" s="193"/>
      <c r="C17" s="193"/>
      <c r="D17" s="193"/>
      <c r="E17" s="174"/>
      <c r="F17" s="194"/>
    </row>
    <row r="18" spans="1:6" ht="12.75" customHeight="1">
      <c r="A18" s="209" t="s">
        <v>225</v>
      </c>
      <c r="B18" s="210" t="s">
        <v>31</v>
      </c>
      <c r="C18" s="211"/>
      <c r="D18" s="211"/>
      <c r="E18" s="221" t="s">
        <v>132</v>
      </c>
      <c r="F18" s="212">
        <f>'II. FAZA 1. GRAĐEVINSKI RADOVI '!F214</f>
        <v>0</v>
      </c>
    </row>
    <row r="19" spans="1:6" ht="12.75" customHeight="1">
      <c r="A19" s="195"/>
      <c r="B19" s="196"/>
      <c r="C19" s="197"/>
      <c r="D19" s="197"/>
      <c r="E19" s="175"/>
      <c r="F19" s="198"/>
    </row>
    <row r="20" spans="1:6" ht="12.75" customHeight="1">
      <c r="A20" s="178"/>
      <c r="B20" s="179" t="s">
        <v>37</v>
      </c>
      <c r="C20" s="180"/>
      <c r="D20" s="181"/>
      <c r="E20" s="221" t="s">
        <v>132</v>
      </c>
      <c r="F20" s="182">
        <f>F18</f>
        <v>0</v>
      </c>
    </row>
    <row r="21" spans="1:6" ht="12.75" customHeight="1">
      <c r="A21" s="187"/>
      <c r="B21" s="188" t="s">
        <v>20</v>
      </c>
      <c r="C21" s="189"/>
      <c r="D21" s="199"/>
      <c r="E21" s="169" t="s">
        <v>132</v>
      </c>
      <c r="F21" s="190">
        <f>F20*0.25</f>
        <v>0</v>
      </c>
    </row>
    <row r="22" spans="1:6" ht="12.75" customHeight="1">
      <c r="A22" s="200"/>
      <c r="B22" s="201"/>
      <c r="C22" s="201"/>
      <c r="D22" s="201"/>
      <c r="E22" s="63"/>
      <c r="F22" s="202"/>
    </row>
    <row r="23" spans="1:6" ht="25.5">
      <c r="A23" s="191"/>
      <c r="B23" s="150" t="s">
        <v>33</v>
      </c>
      <c r="C23" s="172"/>
      <c r="D23" s="173"/>
      <c r="E23" s="177" t="s">
        <v>132</v>
      </c>
      <c r="F23" s="176">
        <f>F20*F21</f>
        <v>0</v>
      </c>
    </row>
    <row r="24" spans="1:6" ht="12.75" customHeight="1">
      <c r="A24" s="213"/>
      <c r="B24" s="213"/>
      <c r="C24" s="213"/>
      <c r="D24" s="213"/>
      <c r="E24" s="168"/>
      <c r="F24" s="213"/>
    </row>
    <row r="25" spans="1:6" ht="12.75" customHeight="1">
      <c r="A25" s="213"/>
      <c r="B25" s="213"/>
      <c r="C25" s="213"/>
      <c r="D25" s="213"/>
      <c r="E25" s="168"/>
      <c r="F25" s="213"/>
    </row>
    <row r="26" spans="1:6" ht="12.75" customHeight="1">
      <c r="A26" s="213"/>
      <c r="B26" s="213"/>
      <c r="C26" s="213"/>
      <c r="D26" s="213"/>
      <c r="E26" s="168"/>
      <c r="F26" s="213"/>
    </row>
    <row r="27" spans="1:6" ht="12.75" customHeight="1">
      <c r="A27" s="230"/>
      <c r="B27" s="225" t="s">
        <v>36</v>
      </c>
      <c r="C27" s="231"/>
      <c r="D27" s="231"/>
      <c r="E27" s="232"/>
      <c r="F27" s="233"/>
    </row>
    <row r="28" spans="1:6" ht="12.75" customHeight="1">
      <c r="A28" s="192"/>
      <c r="B28" s="193"/>
      <c r="C28" s="193"/>
      <c r="D28" s="193"/>
      <c r="E28" s="174"/>
      <c r="F28" s="194"/>
    </row>
    <row r="29" spans="1:6" ht="12.75" customHeight="1">
      <c r="A29" s="220" t="s">
        <v>53</v>
      </c>
      <c r="B29" s="179" t="s">
        <v>35</v>
      </c>
      <c r="C29" s="215"/>
      <c r="D29" s="215"/>
      <c r="E29" s="221" t="s">
        <v>132</v>
      </c>
      <c r="F29" s="216">
        <f>F9</f>
        <v>0</v>
      </c>
    </row>
    <row r="30" spans="1:6" ht="12.75" customHeight="1">
      <c r="A30" s="178" t="s">
        <v>54</v>
      </c>
      <c r="B30" s="179" t="s">
        <v>37</v>
      </c>
      <c r="C30" s="180"/>
      <c r="D30" s="181"/>
      <c r="E30" s="221" t="s">
        <v>132</v>
      </c>
      <c r="F30" s="182">
        <f>F20</f>
        <v>0</v>
      </c>
    </row>
    <row r="31" spans="1:6" ht="12.75" customHeight="1">
      <c r="A31" s="192"/>
      <c r="B31" s="193"/>
      <c r="C31" s="193"/>
      <c r="D31" s="193"/>
      <c r="E31" s="174"/>
      <c r="F31" s="194"/>
    </row>
    <row r="32" spans="1:6" ht="12.75" customHeight="1">
      <c r="A32" s="214"/>
      <c r="B32" s="171" t="s">
        <v>51</v>
      </c>
      <c r="C32" s="215"/>
      <c r="D32" s="215"/>
      <c r="E32" s="221" t="s">
        <v>132</v>
      </c>
      <c r="F32" s="216">
        <f>F29+F30</f>
        <v>0</v>
      </c>
    </row>
    <row r="33" spans="1:6" ht="12.75" customHeight="1">
      <c r="A33" s="214"/>
      <c r="B33" s="179" t="s">
        <v>20</v>
      </c>
      <c r="C33" s="180"/>
      <c r="D33" s="223"/>
      <c r="E33" s="221" t="s">
        <v>132</v>
      </c>
      <c r="F33" s="182">
        <f>F32*0.25</f>
        <v>0</v>
      </c>
    </row>
    <row r="34" spans="1:6" ht="12.75" customHeight="1">
      <c r="A34" s="214"/>
      <c r="B34" s="171" t="s">
        <v>52</v>
      </c>
      <c r="C34" s="215"/>
      <c r="D34" s="215"/>
      <c r="E34" s="221" t="s">
        <v>132</v>
      </c>
      <c r="F34" s="216">
        <f>F32+F33</f>
        <v>0</v>
      </c>
    </row>
    <row r="40" ht="12">
      <c r="B40" s="240" t="s">
        <v>61</v>
      </c>
    </row>
    <row r="41" ht="12">
      <c r="B41" s="240" t="s">
        <v>62</v>
      </c>
    </row>
    <row r="42" spans="3:8" ht="12">
      <c r="C42" s="239" t="s">
        <v>59</v>
      </c>
      <c r="D42" s="239"/>
      <c r="E42" s="239"/>
      <c r="F42" s="239"/>
      <c r="G42" s="239"/>
      <c r="H42" s="240"/>
    </row>
    <row r="43" spans="3:8" ht="12">
      <c r="C43" s="240" t="s">
        <v>60</v>
      </c>
      <c r="D43" s="240"/>
      <c r="E43" s="240"/>
      <c r="F43" s="240"/>
      <c r="G43" s="240"/>
      <c r="H43" s="240"/>
    </row>
    <row r="46" spans="3:6" ht="12">
      <c r="C46" s="239" t="s">
        <v>59</v>
      </c>
      <c r="D46" s="239"/>
      <c r="E46" s="239"/>
      <c r="F46" s="239"/>
    </row>
    <row r="47" spans="3:6" ht="12">
      <c r="C47" s="240" t="s">
        <v>40</v>
      </c>
      <c r="D47" s="240"/>
      <c r="E47" s="240"/>
      <c r="F47" s="240"/>
    </row>
  </sheetData>
  <mergeCells count="1">
    <mergeCell ref="A1:F1"/>
  </mergeCells>
  <printOptions/>
  <pageMargins left="0.7086614173228347" right="0.5118110236220472" top="0.9448818897637796"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224"/>
  <sheetViews>
    <sheetView tabSelected="1" zoomScale="75" zoomScaleNormal="75" workbookViewId="0" topLeftCell="A182">
      <selection activeCell="I215" sqref="I215"/>
    </sheetView>
  </sheetViews>
  <sheetFormatPr defaultColWidth="10.875" defaultRowHeight="12.75"/>
  <cols>
    <col min="1" max="1" width="5.875" style="108" customWidth="1"/>
    <col min="2" max="2" width="39.75390625" style="108" customWidth="1"/>
    <col min="3" max="3" width="6.375" style="108" customWidth="1"/>
    <col min="4" max="4" width="9.125" style="108" customWidth="1"/>
    <col min="5" max="5" width="10.875" style="108" customWidth="1"/>
    <col min="6" max="6" width="12.25390625" style="108" customWidth="1"/>
    <col min="7" max="16384" width="10.875" style="108" customWidth="1"/>
  </cols>
  <sheetData>
    <row r="1" spans="1:7" s="3" customFormat="1" ht="15.75">
      <c r="A1" s="1"/>
      <c r="B1" s="255" t="s">
        <v>90</v>
      </c>
      <c r="C1" s="255"/>
      <c r="D1" s="255"/>
      <c r="E1" s="255"/>
      <c r="F1" s="255"/>
      <c r="G1" s="2"/>
    </row>
    <row r="2" spans="1:7" s="3" customFormat="1" ht="15.75">
      <c r="A2" s="1"/>
      <c r="B2" s="156" t="s">
        <v>25</v>
      </c>
      <c r="C2" s="2"/>
      <c r="D2" s="4"/>
      <c r="E2" s="2"/>
      <c r="F2" s="2"/>
      <c r="G2" s="2"/>
    </row>
    <row r="3" spans="1:7" s="3" customFormat="1" ht="30" customHeight="1">
      <c r="A3" s="5"/>
      <c r="B3" s="247" t="s">
        <v>91</v>
      </c>
      <c r="C3" s="247"/>
      <c r="D3" s="247"/>
      <c r="E3" s="247"/>
      <c r="F3" s="247"/>
      <c r="G3" s="4"/>
    </row>
    <row r="4" spans="1:7" s="3" customFormat="1" ht="39.75" customHeight="1">
      <c r="A4" s="133"/>
      <c r="B4" s="253" t="s">
        <v>92</v>
      </c>
      <c r="C4" s="253"/>
      <c r="D4" s="253"/>
      <c r="E4" s="253"/>
      <c r="F4" s="253"/>
      <c r="G4" s="4"/>
    </row>
    <row r="5" spans="1:7" s="3" customFormat="1" ht="52.5" customHeight="1">
      <c r="A5" s="133"/>
      <c r="B5" s="253" t="s">
        <v>218</v>
      </c>
      <c r="C5" s="253"/>
      <c r="D5" s="253"/>
      <c r="E5" s="253"/>
      <c r="F5" s="253"/>
      <c r="G5" s="4"/>
    </row>
    <row r="6" spans="1:7" s="3" customFormat="1" ht="52.5" customHeight="1">
      <c r="A6" s="133"/>
      <c r="B6" s="253" t="s">
        <v>219</v>
      </c>
      <c r="C6" s="253"/>
      <c r="D6" s="253"/>
      <c r="E6" s="253"/>
      <c r="F6" s="253"/>
      <c r="G6" s="4"/>
    </row>
    <row r="7" spans="1:7" s="3" customFormat="1" ht="39.75" customHeight="1">
      <c r="A7" s="133"/>
      <c r="B7" s="253" t="s">
        <v>220</v>
      </c>
      <c r="C7" s="253"/>
      <c r="D7" s="253"/>
      <c r="E7" s="253"/>
      <c r="F7" s="253"/>
      <c r="G7" s="4"/>
    </row>
    <row r="8" spans="1:7" s="3" customFormat="1" ht="30" customHeight="1">
      <c r="A8" s="133"/>
      <c r="B8" s="253" t="s">
        <v>93</v>
      </c>
      <c r="C8" s="253"/>
      <c r="D8" s="253"/>
      <c r="E8" s="253"/>
      <c r="F8" s="253"/>
      <c r="G8" s="4"/>
    </row>
    <row r="9" spans="1:7" s="3" customFormat="1" ht="42.75" customHeight="1">
      <c r="A9" s="133"/>
      <c r="B9" s="253" t="s">
        <v>94</v>
      </c>
      <c r="C9" s="253"/>
      <c r="D9" s="253"/>
      <c r="E9" s="253"/>
      <c r="F9" s="253"/>
      <c r="G9" s="4"/>
    </row>
    <row r="10" spans="1:7" s="3" customFormat="1" ht="42.75" customHeight="1">
      <c r="A10" s="133"/>
      <c r="B10" s="253" t="s">
        <v>221</v>
      </c>
      <c r="C10" s="253"/>
      <c r="D10" s="253"/>
      <c r="E10" s="253"/>
      <c r="F10" s="253"/>
      <c r="G10" s="4"/>
    </row>
    <row r="11" spans="1:7" s="3" customFormat="1" ht="39.75" customHeight="1">
      <c r="A11" s="133"/>
      <c r="B11" s="253" t="s">
        <v>95</v>
      </c>
      <c r="C11" s="253"/>
      <c r="D11" s="253"/>
      <c r="E11" s="253"/>
      <c r="F11" s="253"/>
      <c r="G11" s="4"/>
    </row>
    <row r="12" spans="1:7" s="3" customFormat="1" ht="44.25" customHeight="1">
      <c r="A12" s="133"/>
      <c r="B12" s="253" t="s">
        <v>222</v>
      </c>
      <c r="C12" s="253"/>
      <c r="D12" s="253"/>
      <c r="E12" s="253"/>
      <c r="F12" s="253"/>
      <c r="G12" s="4"/>
    </row>
    <row r="13" spans="1:7" s="3" customFormat="1" ht="39.75" customHeight="1">
      <c r="A13" s="133"/>
      <c r="B13" s="253" t="s">
        <v>96</v>
      </c>
      <c r="C13" s="253"/>
      <c r="D13" s="253"/>
      <c r="E13" s="253"/>
      <c r="F13" s="253"/>
      <c r="G13" s="4"/>
    </row>
    <row r="14" spans="1:7" s="3" customFormat="1" ht="39.75" customHeight="1">
      <c r="A14" s="133"/>
      <c r="B14" s="253" t="s">
        <v>97</v>
      </c>
      <c r="C14" s="253"/>
      <c r="D14" s="253"/>
      <c r="E14" s="253"/>
      <c r="F14" s="253"/>
      <c r="G14" s="4"/>
    </row>
    <row r="15" spans="1:7" s="3" customFormat="1" ht="42" customHeight="1">
      <c r="A15" s="133"/>
      <c r="B15" s="253" t="s">
        <v>223</v>
      </c>
      <c r="C15" s="253"/>
      <c r="D15" s="253"/>
      <c r="E15" s="253"/>
      <c r="F15" s="253"/>
      <c r="G15" s="4"/>
    </row>
    <row r="16" spans="1:7" s="3" customFormat="1" ht="30" customHeight="1">
      <c r="A16" s="133"/>
      <c r="B16" s="253" t="s">
        <v>98</v>
      </c>
      <c r="C16" s="253"/>
      <c r="D16" s="253"/>
      <c r="E16" s="253"/>
      <c r="F16" s="253"/>
      <c r="G16" s="4"/>
    </row>
    <row r="17" spans="1:7" s="3" customFormat="1" ht="12">
      <c r="A17" s="133"/>
      <c r="B17" s="114"/>
      <c r="C17" s="114"/>
      <c r="D17" s="114"/>
      <c r="E17" s="114"/>
      <c r="F17" s="114"/>
      <c r="G17" s="4"/>
    </row>
    <row r="18" spans="1:7" s="3" customFormat="1" ht="12" customHeight="1">
      <c r="A18" s="133"/>
      <c r="B18" s="254" t="s">
        <v>99</v>
      </c>
      <c r="C18" s="254"/>
      <c r="D18" s="254"/>
      <c r="E18" s="254"/>
      <c r="F18" s="254"/>
      <c r="G18" s="4"/>
    </row>
    <row r="19" spans="1:7" s="3" customFormat="1" ht="12">
      <c r="A19" s="133"/>
      <c r="B19" s="114"/>
      <c r="C19" s="114"/>
      <c r="D19" s="114"/>
      <c r="E19" s="114"/>
      <c r="F19" s="114"/>
      <c r="G19" s="4"/>
    </row>
    <row r="20" spans="1:7" s="3" customFormat="1" ht="24" customHeight="1">
      <c r="A20" s="133"/>
      <c r="B20" s="254" t="s">
        <v>100</v>
      </c>
      <c r="C20" s="254"/>
      <c r="D20" s="254"/>
      <c r="E20" s="254"/>
      <c r="F20" s="254"/>
      <c r="G20" s="4"/>
    </row>
    <row r="21" spans="1:7" s="3" customFormat="1" ht="12">
      <c r="A21" s="5"/>
      <c r="B21" s="6"/>
      <c r="C21" s="6"/>
      <c r="D21" s="6"/>
      <c r="E21" s="2"/>
      <c r="F21" s="2"/>
      <c r="G21" s="4"/>
    </row>
    <row r="22" spans="1:7" s="3" customFormat="1" ht="12" customHeight="1">
      <c r="A22" s="5"/>
      <c r="B22" s="247" t="s">
        <v>101</v>
      </c>
      <c r="C22" s="247"/>
      <c r="D22" s="247"/>
      <c r="E22" s="247"/>
      <c r="F22" s="247"/>
      <c r="G22" s="4"/>
    </row>
    <row r="23" spans="1:7" s="3" customFormat="1" ht="12">
      <c r="A23" s="5"/>
      <c r="B23" s="4"/>
      <c r="C23" s="4"/>
      <c r="D23" s="4"/>
      <c r="E23" s="2"/>
      <c r="F23" s="2"/>
      <c r="G23" s="4"/>
    </row>
    <row r="24" spans="1:7" s="3" customFormat="1" ht="18" customHeight="1">
      <c r="A24" s="5"/>
      <c r="B24" s="247" t="s">
        <v>102</v>
      </c>
      <c r="C24" s="247"/>
      <c r="D24" s="247"/>
      <c r="E24" s="247"/>
      <c r="F24" s="247"/>
      <c r="G24" s="4"/>
    </row>
    <row r="25" spans="1:7" s="3" customFormat="1" ht="18" customHeight="1">
      <c r="A25" s="5"/>
      <c r="B25" s="247" t="s">
        <v>103</v>
      </c>
      <c r="C25" s="247"/>
      <c r="D25" s="247"/>
      <c r="E25" s="247"/>
      <c r="F25" s="247"/>
      <c r="G25" s="4"/>
    </row>
    <row r="26" spans="1:7" s="3" customFormat="1" ht="18" customHeight="1">
      <c r="A26" s="5"/>
      <c r="B26" s="247" t="s">
        <v>104</v>
      </c>
      <c r="C26" s="247"/>
      <c r="D26" s="247"/>
      <c r="E26" s="247"/>
      <c r="F26" s="247"/>
      <c r="G26" s="4"/>
    </row>
    <row r="27" spans="1:7" s="3" customFormat="1" ht="18" customHeight="1">
      <c r="A27" s="5"/>
      <c r="B27" s="247" t="s">
        <v>105</v>
      </c>
      <c r="C27" s="247"/>
      <c r="D27" s="247"/>
      <c r="E27" s="247"/>
      <c r="F27" s="247"/>
      <c r="G27" s="4"/>
    </row>
    <row r="28" spans="1:7" s="3" customFormat="1" ht="18" customHeight="1">
      <c r="A28" s="5"/>
      <c r="B28" s="247" t="s">
        <v>106</v>
      </c>
      <c r="C28" s="247"/>
      <c r="D28" s="247"/>
      <c r="E28" s="247"/>
      <c r="F28" s="247"/>
      <c r="G28" s="4"/>
    </row>
    <row r="29" spans="1:7" s="3" customFormat="1" ht="18" customHeight="1">
      <c r="A29" s="5"/>
      <c r="B29" s="247" t="s">
        <v>107</v>
      </c>
      <c r="C29" s="247"/>
      <c r="D29" s="247"/>
      <c r="E29" s="247"/>
      <c r="F29" s="247"/>
      <c r="G29" s="4"/>
    </row>
    <row r="30" spans="1:7" s="3" customFormat="1" ht="18" customHeight="1">
      <c r="A30" s="5"/>
      <c r="B30" s="247" t="s">
        <v>108</v>
      </c>
      <c r="C30" s="247"/>
      <c r="D30" s="247"/>
      <c r="E30" s="247"/>
      <c r="F30" s="247"/>
      <c r="G30" s="4"/>
    </row>
    <row r="31" spans="1:7" s="3" customFormat="1" ht="18" customHeight="1">
      <c r="A31" s="5"/>
      <c r="B31" s="247" t="s">
        <v>109</v>
      </c>
      <c r="C31" s="247"/>
      <c r="D31" s="247"/>
      <c r="E31" s="247"/>
      <c r="F31" s="247"/>
      <c r="G31" s="4"/>
    </row>
    <row r="32" spans="1:7" s="3" customFormat="1" ht="18" customHeight="1">
      <c r="A32" s="5"/>
      <c r="B32" s="247" t="s">
        <v>110</v>
      </c>
      <c r="C32" s="247"/>
      <c r="D32" s="247"/>
      <c r="E32" s="247"/>
      <c r="F32" s="247"/>
      <c r="G32" s="4"/>
    </row>
    <row r="33" spans="1:7" s="3" customFormat="1" ht="60" customHeight="1">
      <c r="A33" s="5"/>
      <c r="B33" s="247" t="s">
        <v>224</v>
      </c>
      <c r="C33" s="247"/>
      <c r="D33" s="247"/>
      <c r="E33" s="247"/>
      <c r="F33" s="247"/>
      <c r="G33" s="4"/>
    </row>
    <row r="34" spans="1:7" s="3" customFormat="1" ht="30" customHeight="1">
      <c r="A34" s="5"/>
      <c r="B34" s="247" t="s">
        <v>111</v>
      </c>
      <c r="C34" s="247"/>
      <c r="D34" s="247"/>
      <c r="E34" s="247"/>
      <c r="F34" s="247"/>
      <c r="G34" s="4"/>
    </row>
    <row r="35" spans="1:7" s="3" customFormat="1" ht="18" customHeight="1">
      <c r="A35" s="5"/>
      <c r="B35" s="247" t="s">
        <v>112</v>
      </c>
      <c r="C35" s="247"/>
      <c r="D35" s="247"/>
      <c r="E35" s="247"/>
      <c r="F35" s="247"/>
      <c r="G35" s="4"/>
    </row>
    <row r="36" spans="1:7" s="3" customFormat="1" ht="18" customHeight="1">
      <c r="A36" s="5"/>
      <c r="B36" s="7" t="s">
        <v>113</v>
      </c>
      <c r="C36" s="4"/>
      <c r="D36" s="4"/>
      <c r="E36" s="2"/>
      <c r="F36" s="2"/>
      <c r="G36" s="4"/>
    </row>
    <row r="37" spans="1:7" s="3" customFormat="1" ht="30" customHeight="1">
      <c r="A37" s="5"/>
      <c r="B37" s="247" t="s">
        <v>114</v>
      </c>
      <c r="C37" s="247"/>
      <c r="D37" s="247"/>
      <c r="E37" s="247"/>
      <c r="F37" s="247"/>
      <c r="G37" s="4"/>
    </row>
    <row r="38" spans="1:7" s="3" customFormat="1" ht="30" customHeight="1">
      <c r="A38" s="5"/>
      <c r="B38" s="247" t="s">
        <v>115</v>
      </c>
      <c r="C38" s="247"/>
      <c r="D38" s="247"/>
      <c r="E38" s="247"/>
      <c r="F38" s="247"/>
      <c r="G38" s="4"/>
    </row>
    <row r="39" spans="1:7" s="3" customFormat="1" ht="39.75" customHeight="1">
      <c r="A39" s="5"/>
      <c r="B39" s="247" t="s">
        <v>116</v>
      </c>
      <c r="C39" s="247"/>
      <c r="D39" s="247"/>
      <c r="E39" s="247"/>
      <c r="F39" s="247"/>
      <c r="G39" s="4"/>
    </row>
    <row r="40" spans="1:7" s="3" customFormat="1" ht="18" customHeight="1">
      <c r="A40" s="5"/>
      <c r="B40" s="247" t="s">
        <v>117</v>
      </c>
      <c r="C40" s="247"/>
      <c r="D40" s="247"/>
      <c r="E40" s="247"/>
      <c r="F40" s="247"/>
      <c r="G40" s="4"/>
    </row>
    <row r="41" spans="1:7" s="3" customFormat="1" ht="18" customHeight="1">
      <c r="A41" s="5"/>
      <c r="B41" s="247" t="s">
        <v>118</v>
      </c>
      <c r="C41" s="247"/>
      <c r="D41" s="247"/>
      <c r="E41" s="247"/>
      <c r="F41" s="247"/>
      <c r="G41" s="4"/>
    </row>
    <row r="42" spans="1:7" s="3" customFormat="1" ht="30" customHeight="1">
      <c r="A42" s="5"/>
      <c r="B42" s="247" t="s">
        <v>119</v>
      </c>
      <c r="C42" s="247"/>
      <c r="D42" s="247"/>
      <c r="E42" s="247"/>
      <c r="F42" s="247"/>
      <c r="G42" s="4"/>
    </row>
    <row r="43" spans="1:7" s="3" customFormat="1" ht="30" customHeight="1">
      <c r="A43" s="5"/>
      <c r="B43" s="247" t="s">
        <v>120</v>
      </c>
      <c r="C43" s="247"/>
      <c r="D43" s="247"/>
      <c r="E43" s="247"/>
      <c r="F43" s="247"/>
      <c r="G43" s="4"/>
    </row>
    <row r="44" spans="1:7" s="3" customFormat="1" ht="12">
      <c r="A44" s="5"/>
      <c r="B44" s="4"/>
      <c r="C44" s="4"/>
      <c r="D44" s="4"/>
      <c r="E44" s="2"/>
      <c r="F44" s="2"/>
      <c r="G44" s="4"/>
    </row>
    <row r="45" spans="1:7" s="3" customFormat="1" ht="30" customHeight="1">
      <c r="A45" s="5"/>
      <c r="B45" s="247" t="s">
        <v>121</v>
      </c>
      <c r="C45" s="247"/>
      <c r="D45" s="247"/>
      <c r="E45" s="247"/>
      <c r="F45" s="247"/>
      <c r="G45" s="4"/>
    </row>
    <row r="46" spans="1:7" s="3" customFormat="1" ht="12">
      <c r="A46" s="5"/>
      <c r="B46" s="4"/>
      <c r="C46" s="4"/>
      <c r="D46" s="8"/>
      <c r="E46" s="2"/>
      <c r="F46" s="2"/>
      <c r="G46" s="4"/>
    </row>
    <row r="47" spans="1:7" s="3" customFormat="1" ht="12">
      <c r="A47" s="5"/>
      <c r="B47" s="4"/>
      <c r="C47" s="4"/>
      <c r="D47" s="8"/>
      <c r="E47" s="2"/>
      <c r="F47" s="2"/>
      <c r="G47" s="4"/>
    </row>
    <row r="48" spans="1:7" s="3" customFormat="1" ht="12">
      <c r="A48" s="5"/>
      <c r="B48" s="4"/>
      <c r="C48" s="4"/>
      <c r="D48" s="8"/>
      <c r="E48" s="2"/>
      <c r="F48" s="2"/>
      <c r="G48" s="4"/>
    </row>
    <row r="49" spans="1:7" s="3" customFormat="1" ht="12">
      <c r="A49" s="5"/>
      <c r="B49" s="4"/>
      <c r="C49" s="4"/>
      <c r="D49" s="8"/>
      <c r="E49" s="2"/>
      <c r="F49" s="2"/>
      <c r="G49" s="4"/>
    </row>
    <row r="50" spans="1:7" s="3" customFormat="1" ht="12">
      <c r="A50" s="5"/>
      <c r="B50" s="4"/>
      <c r="C50" s="4"/>
      <c r="D50" s="8"/>
      <c r="E50" s="2"/>
      <c r="F50" s="2"/>
      <c r="G50" s="4"/>
    </row>
    <row r="51" spans="1:7" s="3" customFormat="1" ht="12">
      <c r="A51" s="5"/>
      <c r="B51" s="4"/>
      <c r="C51" s="4"/>
      <c r="D51" s="8"/>
      <c r="E51" s="2"/>
      <c r="F51" s="2"/>
      <c r="G51" s="4"/>
    </row>
    <row r="52" spans="1:7" s="3" customFormat="1" ht="12">
      <c r="A52" s="5"/>
      <c r="B52" s="4"/>
      <c r="C52" s="4"/>
      <c r="D52" s="8"/>
      <c r="E52" s="2"/>
      <c r="F52" s="2"/>
      <c r="G52" s="4"/>
    </row>
    <row r="53" spans="1:7" s="3" customFormat="1" ht="12">
      <c r="A53" s="5"/>
      <c r="B53" s="4"/>
      <c r="C53" s="4"/>
      <c r="D53" s="8"/>
      <c r="E53" s="2"/>
      <c r="F53" s="2"/>
      <c r="G53" s="4"/>
    </row>
    <row r="54" spans="1:7" s="3" customFormat="1" ht="12">
      <c r="A54" s="5"/>
      <c r="B54" s="4"/>
      <c r="C54" s="4"/>
      <c r="D54" s="8"/>
      <c r="E54" s="2"/>
      <c r="F54" s="2"/>
      <c r="G54" s="4"/>
    </row>
    <row r="55" spans="1:7" s="3" customFormat="1" ht="12">
      <c r="A55" s="5"/>
      <c r="B55" s="4"/>
      <c r="C55" s="4"/>
      <c r="D55" s="8"/>
      <c r="E55" s="2"/>
      <c r="F55" s="2"/>
      <c r="G55" s="4"/>
    </row>
    <row r="56" spans="1:7" s="3" customFormat="1" ht="12">
      <c r="A56" s="5"/>
      <c r="B56" s="4"/>
      <c r="C56" s="4"/>
      <c r="D56" s="8"/>
      <c r="E56" s="2"/>
      <c r="F56" s="2"/>
      <c r="G56" s="4"/>
    </row>
    <row r="57" spans="1:7" s="3" customFormat="1" ht="12">
      <c r="A57" s="5"/>
      <c r="B57" s="4"/>
      <c r="C57" s="4"/>
      <c r="D57" s="8"/>
      <c r="E57" s="2"/>
      <c r="F57" s="2"/>
      <c r="G57" s="4"/>
    </row>
    <row r="58" spans="1:7" s="3" customFormat="1" ht="12">
      <c r="A58" s="5"/>
      <c r="B58" s="4"/>
      <c r="C58" s="4"/>
      <c r="D58" s="8"/>
      <c r="E58" s="2"/>
      <c r="F58" s="2"/>
      <c r="G58" s="4"/>
    </row>
    <row r="59" spans="1:7" s="3" customFormat="1" ht="12">
      <c r="A59" s="5"/>
      <c r="B59" s="4"/>
      <c r="C59" s="4"/>
      <c r="D59" s="8"/>
      <c r="E59" s="2"/>
      <c r="F59" s="2"/>
      <c r="G59" s="4"/>
    </row>
    <row r="60" spans="1:7" s="3" customFormat="1" ht="12">
      <c r="A60" s="5"/>
      <c r="B60" s="4"/>
      <c r="C60" s="4"/>
      <c r="D60" s="8"/>
      <c r="E60" s="2"/>
      <c r="F60" s="2"/>
      <c r="G60" s="4"/>
    </row>
    <row r="61" spans="1:7" s="3" customFormat="1" ht="12">
      <c r="A61" s="5"/>
      <c r="B61" s="4"/>
      <c r="C61" s="4"/>
      <c r="D61" s="8"/>
      <c r="E61" s="2"/>
      <c r="F61" s="2"/>
      <c r="G61" s="4"/>
    </row>
    <row r="62" spans="1:7" s="3" customFormat="1" ht="12">
      <c r="A62" s="5"/>
      <c r="B62" s="4"/>
      <c r="C62" s="4"/>
      <c r="D62" s="8"/>
      <c r="E62" s="2"/>
      <c r="F62" s="2"/>
      <c r="G62" s="4"/>
    </row>
    <row r="63" spans="1:7" s="3" customFormat="1" ht="12">
      <c r="A63" s="5"/>
      <c r="B63" s="4"/>
      <c r="C63" s="4"/>
      <c r="D63" s="8"/>
      <c r="E63" s="2"/>
      <c r="F63" s="2"/>
      <c r="G63" s="4"/>
    </row>
    <row r="65" spans="1:6" ht="15">
      <c r="A65" s="155"/>
      <c r="C65" s="155"/>
      <c r="D65" s="155"/>
      <c r="E65" s="155"/>
      <c r="F65" s="155"/>
    </row>
    <row r="66" spans="1:6" s="14" customFormat="1" ht="37.5" customHeight="1">
      <c r="A66" s="9" t="s">
        <v>122</v>
      </c>
      <c r="B66" s="39" t="s">
        <v>123</v>
      </c>
      <c r="C66" s="134" t="s">
        <v>250</v>
      </c>
      <c r="D66" s="136" t="s">
        <v>249</v>
      </c>
      <c r="E66" s="135" t="s">
        <v>26</v>
      </c>
      <c r="F66" s="157" t="s">
        <v>27</v>
      </c>
    </row>
    <row r="67" spans="4:6" s="14" customFormat="1" ht="12">
      <c r="D67" s="15"/>
      <c r="F67" s="16">
        <f>IF(D67="","",D67*E67)</f>
      </c>
    </row>
    <row r="68" spans="1:6" s="3" customFormat="1" ht="39.75" customHeight="1">
      <c r="A68" s="17" t="s">
        <v>124</v>
      </c>
      <c r="B68" s="18" t="s">
        <v>125</v>
      </c>
      <c r="C68" s="19" t="s">
        <v>126</v>
      </c>
      <c r="D68" s="20">
        <v>12</v>
      </c>
      <c r="E68" s="21">
        <v>0</v>
      </c>
      <c r="F68" s="21">
        <f>E68*D68</f>
        <v>0</v>
      </c>
    </row>
    <row r="69" spans="1:6" s="27" customFormat="1" ht="12" customHeight="1">
      <c r="A69" s="22"/>
      <c r="B69" s="23"/>
      <c r="C69" s="24"/>
      <c r="D69" s="25"/>
      <c r="E69" s="26"/>
      <c r="F69" s="26"/>
    </row>
    <row r="70" spans="1:6" s="3" customFormat="1" ht="49.5" customHeight="1">
      <c r="A70" s="17" t="s">
        <v>127</v>
      </c>
      <c r="B70" s="18" t="s">
        <v>128</v>
      </c>
      <c r="C70" s="19" t="s">
        <v>129</v>
      </c>
      <c r="D70" s="20">
        <v>1</v>
      </c>
      <c r="E70" s="21">
        <v>0</v>
      </c>
      <c r="F70" s="21">
        <f>E70*D70</f>
        <v>0</v>
      </c>
    </row>
    <row r="71" spans="1:6" s="3" customFormat="1" ht="17.25" customHeight="1">
      <c r="A71" s="28"/>
      <c r="B71" s="18"/>
      <c r="C71" s="19"/>
      <c r="D71" s="20"/>
      <c r="E71" s="21"/>
      <c r="F71" s="21"/>
    </row>
    <row r="72" spans="1:6" s="14" customFormat="1" ht="75.75" customHeight="1">
      <c r="A72" s="29" t="s">
        <v>130</v>
      </c>
      <c r="B72" s="30" t="s">
        <v>253</v>
      </c>
      <c r="C72" s="31" t="s">
        <v>163</v>
      </c>
      <c r="D72" s="32">
        <v>108</v>
      </c>
      <c r="E72" s="21">
        <v>0</v>
      </c>
      <c r="F72" s="21">
        <f>E72*D72</f>
        <v>0</v>
      </c>
    </row>
    <row r="73" s="14" customFormat="1" ht="12">
      <c r="D73" s="15"/>
    </row>
    <row r="74" spans="1:6" s="38" customFormat="1" ht="24.75" customHeight="1">
      <c r="A74" s="33" t="s">
        <v>122</v>
      </c>
      <c r="B74" s="34" t="s">
        <v>131</v>
      </c>
      <c r="C74" s="35"/>
      <c r="D74" s="36"/>
      <c r="E74" s="35" t="s">
        <v>132</v>
      </c>
      <c r="F74" s="37">
        <f>SUM(F68:F73)</f>
        <v>0</v>
      </c>
    </row>
    <row r="77" spans="1:6" s="38" customFormat="1" ht="12">
      <c r="A77" s="9" t="s">
        <v>133</v>
      </c>
      <c r="B77" s="39" t="s">
        <v>134</v>
      </c>
      <c r="C77" s="40"/>
      <c r="D77" s="41"/>
      <c r="E77" s="42"/>
      <c r="F77" s="42">
        <f>IF(D77="","",D77*E77)</f>
      </c>
    </row>
    <row r="78" s="14" customFormat="1" ht="4.5" customHeight="1">
      <c r="D78" s="15"/>
    </row>
    <row r="79" spans="1:6" s="14" customFormat="1" ht="73.5" customHeight="1">
      <c r="A79" s="29" t="s">
        <v>135</v>
      </c>
      <c r="B79" s="43" t="s">
        <v>251</v>
      </c>
      <c r="C79" s="31"/>
      <c r="D79" s="15"/>
      <c r="F79" s="16">
        <f>IF(E79="","",D79*E79)</f>
      </c>
    </row>
    <row r="80" spans="2:6" s="14" customFormat="1" ht="24">
      <c r="B80" s="44" t="s">
        <v>136</v>
      </c>
      <c r="C80" s="31" t="s">
        <v>163</v>
      </c>
      <c r="D80" s="32">
        <v>0</v>
      </c>
      <c r="E80" s="21">
        <v>0</v>
      </c>
      <c r="F80" s="21">
        <f>E80*D80</f>
        <v>0</v>
      </c>
    </row>
    <row r="81" spans="2:6" s="14" customFormat="1" ht="24">
      <c r="B81" s="44" t="s">
        <v>137</v>
      </c>
      <c r="C81" s="31" t="s">
        <v>141</v>
      </c>
      <c r="D81" s="32">
        <v>0</v>
      </c>
      <c r="E81" s="21">
        <v>0</v>
      </c>
      <c r="F81" s="21">
        <f>E81*D81</f>
        <v>0</v>
      </c>
    </row>
    <row r="82" spans="2:6" s="14" customFormat="1" ht="10.5" customHeight="1">
      <c r="B82" s="45"/>
      <c r="C82" s="31"/>
      <c r="D82" s="15"/>
      <c r="E82" s="21"/>
      <c r="F82" s="21"/>
    </row>
    <row r="83" spans="1:6" s="14" customFormat="1" ht="93" customHeight="1">
      <c r="A83" s="29" t="s">
        <v>138</v>
      </c>
      <c r="B83" s="46" t="s">
        <v>252</v>
      </c>
      <c r="C83" s="31"/>
      <c r="D83" s="15"/>
      <c r="E83" s="21"/>
      <c r="F83" s="21"/>
    </row>
    <row r="84" spans="2:6" s="14" customFormat="1" ht="12">
      <c r="B84" s="45" t="s">
        <v>139</v>
      </c>
      <c r="C84" s="31" t="s">
        <v>129</v>
      </c>
      <c r="D84" s="32">
        <v>0</v>
      </c>
      <c r="E84" s="21">
        <v>0</v>
      </c>
      <c r="F84" s="21">
        <f>E84*D84</f>
        <v>0</v>
      </c>
    </row>
    <row r="85" spans="2:6" s="14" customFormat="1" ht="12" customHeight="1">
      <c r="B85" s="45"/>
      <c r="C85" s="31"/>
      <c r="D85" s="32"/>
      <c r="E85" s="21"/>
      <c r="F85" s="21"/>
    </row>
    <row r="86" spans="1:6" s="14" customFormat="1" ht="95.25" customHeight="1">
      <c r="A86" s="29" t="s">
        <v>140</v>
      </c>
      <c r="B86" s="46" t="s">
        <v>65</v>
      </c>
      <c r="C86" s="31"/>
      <c r="D86" s="15"/>
      <c r="E86" s="21"/>
      <c r="F86" s="21"/>
    </row>
    <row r="87" spans="2:6" s="14" customFormat="1" ht="12">
      <c r="B87" s="45" t="s">
        <v>211</v>
      </c>
      <c r="C87" s="31" t="s">
        <v>141</v>
      </c>
      <c r="D87" s="32">
        <v>22</v>
      </c>
      <c r="E87" s="21">
        <v>0</v>
      </c>
      <c r="F87" s="21">
        <f>E87*D87</f>
        <v>0</v>
      </c>
    </row>
    <row r="88" spans="2:6" s="14" customFormat="1" ht="12">
      <c r="B88" s="45" t="s">
        <v>149</v>
      </c>
      <c r="C88" s="31" t="s">
        <v>141</v>
      </c>
      <c r="D88" s="32">
        <v>6</v>
      </c>
      <c r="E88" s="21">
        <v>0</v>
      </c>
      <c r="F88" s="21">
        <f>E88*D88</f>
        <v>0</v>
      </c>
    </row>
    <row r="89" spans="2:6" s="14" customFormat="1" ht="12">
      <c r="B89" s="45" t="s">
        <v>142</v>
      </c>
      <c r="C89" s="31" t="s">
        <v>141</v>
      </c>
      <c r="D89" s="32">
        <v>6</v>
      </c>
      <c r="E89" s="21">
        <v>0</v>
      </c>
      <c r="F89" s="21">
        <f>E89*D89</f>
        <v>0</v>
      </c>
    </row>
    <row r="90" spans="2:6" s="14" customFormat="1" ht="12">
      <c r="B90" s="45" t="s">
        <v>143</v>
      </c>
      <c r="C90" s="31" t="s">
        <v>141</v>
      </c>
      <c r="D90" s="32">
        <v>10</v>
      </c>
      <c r="E90" s="21">
        <v>0</v>
      </c>
      <c r="F90" s="21">
        <f>E90*D90</f>
        <v>0</v>
      </c>
    </row>
    <row r="91" spans="2:6" s="14" customFormat="1" ht="12" customHeight="1">
      <c r="B91" s="45"/>
      <c r="C91" s="31"/>
      <c r="D91" s="15"/>
      <c r="E91" s="21"/>
      <c r="F91" s="21"/>
    </row>
    <row r="92" spans="1:6" s="14" customFormat="1" ht="24">
      <c r="A92" s="29" t="s">
        <v>144</v>
      </c>
      <c r="B92" s="30" t="s">
        <v>145</v>
      </c>
      <c r="C92" s="31"/>
      <c r="D92" s="32"/>
      <c r="E92" s="21"/>
      <c r="F92" s="21"/>
    </row>
    <row r="93" spans="1:6" s="14" customFormat="1" ht="25.5" customHeight="1">
      <c r="A93" s="29"/>
      <c r="B93" s="44" t="s">
        <v>146</v>
      </c>
      <c r="C93" s="31" t="s">
        <v>163</v>
      </c>
      <c r="D93" s="32">
        <v>0</v>
      </c>
      <c r="E93" s="21">
        <v>0</v>
      </c>
      <c r="F93" s="21">
        <f>D93*E93</f>
        <v>0</v>
      </c>
    </row>
    <row r="94" spans="1:6" s="14" customFormat="1" ht="24">
      <c r="A94" s="29"/>
      <c r="B94" s="44" t="s">
        <v>137</v>
      </c>
      <c r="C94" s="31" t="s">
        <v>163</v>
      </c>
      <c r="D94" s="32">
        <v>0</v>
      </c>
      <c r="E94" s="21">
        <v>0</v>
      </c>
      <c r="F94" s="21">
        <f>D94*E94</f>
        <v>0</v>
      </c>
    </row>
    <row r="95" spans="3:6" s="14" customFormat="1" ht="12" customHeight="1">
      <c r="C95" s="31"/>
      <c r="D95" s="15"/>
      <c r="E95" s="21"/>
      <c r="F95" s="21"/>
    </row>
    <row r="96" spans="1:6" s="14" customFormat="1" ht="60">
      <c r="A96" s="29" t="s">
        <v>147</v>
      </c>
      <c r="B96" s="30" t="s">
        <v>150</v>
      </c>
      <c r="C96" s="31" t="s">
        <v>164</v>
      </c>
      <c r="D96" s="32">
        <f>1.7*0.8*0.25</f>
        <v>0.34</v>
      </c>
      <c r="E96" s="21">
        <v>0</v>
      </c>
      <c r="F96" s="21">
        <f>D96*E96</f>
        <v>0</v>
      </c>
    </row>
    <row r="97" spans="2:4" s="14" customFormat="1" ht="12">
      <c r="B97" s="46"/>
      <c r="C97" s="31"/>
      <c r="D97" s="15"/>
    </row>
    <row r="98" spans="1:6" s="38" customFormat="1" ht="24.75" customHeight="1">
      <c r="A98" s="33" t="s">
        <v>133</v>
      </c>
      <c r="B98" s="34" t="s">
        <v>148</v>
      </c>
      <c r="C98" s="35"/>
      <c r="D98" s="36"/>
      <c r="E98" s="35" t="s">
        <v>132</v>
      </c>
      <c r="F98" s="37">
        <f>SUM(F80:F97)</f>
        <v>0</v>
      </c>
    </row>
    <row r="102" spans="1:6" s="38" customFormat="1" ht="12">
      <c r="A102" s="9" t="s">
        <v>151</v>
      </c>
      <c r="B102" s="39" t="s">
        <v>152</v>
      </c>
      <c r="C102" s="40"/>
      <c r="D102" s="41"/>
      <c r="E102" s="42"/>
      <c r="F102" s="42">
        <f>IF(D102="","",D102*E102)</f>
      </c>
    </row>
    <row r="103" spans="4:6" s="14" customFormat="1" ht="4.5" customHeight="1">
      <c r="D103" s="15"/>
      <c r="F103" s="16">
        <f>IF(E103="","",D103*E103)</f>
      </c>
    </row>
    <row r="104" spans="1:6" s="14" customFormat="1" ht="48">
      <c r="A104" s="54" t="s">
        <v>214</v>
      </c>
      <c r="B104" s="94" t="s">
        <v>215</v>
      </c>
      <c r="C104" s="31" t="s">
        <v>163</v>
      </c>
      <c r="D104" s="32">
        <f>1.7*0.85</f>
        <v>1.4449999999999998</v>
      </c>
      <c r="E104" s="21">
        <v>0</v>
      </c>
      <c r="F104" s="21">
        <f>D104*E104</f>
        <v>0</v>
      </c>
    </row>
    <row r="105" spans="4:6" s="14" customFormat="1" ht="12">
      <c r="D105" s="15"/>
      <c r="F105" s="16"/>
    </row>
    <row r="106" spans="1:6" s="14" customFormat="1" ht="86.25" customHeight="1">
      <c r="A106" s="29" t="s">
        <v>153</v>
      </c>
      <c r="B106" s="52" t="s">
        <v>0</v>
      </c>
      <c r="F106" s="16"/>
    </row>
    <row r="107" spans="1:6" s="14" customFormat="1" ht="99" customHeight="1">
      <c r="A107" s="29"/>
      <c r="B107" s="52" t="s">
        <v>1</v>
      </c>
      <c r="F107" s="16"/>
    </row>
    <row r="108" spans="2:6" s="14" customFormat="1" ht="13.5">
      <c r="B108" s="53" t="s">
        <v>166</v>
      </c>
      <c r="C108" s="31" t="s">
        <v>164</v>
      </c>
      <c r="D108" s="15">
        <f>(1.05*2+0.85)*6.5*0.25</f>
        <v>4.79375</v>
      </c>
      <c r="E108" s="55">
        <v>0</v>
      </c>
      <c r="F108" s="16">
        <f>E108*D108</f>
        <v>0</v>
      </c>
    </row>
    <row r="109" spans="2:6" s="14" customFormat="1" ht="13.5">
      <c r="B109" s="53" t="s">
        <v>167</v>
      </c>
      <c r="C109" s="31" t="s">
        <v>164</v>
      </c>
      <c r="D109" s="15">
        <f>(1.05*2+0.85)*13.5*0.2+3.9*4*0.2</f>
        <v>11.085</v>
      </c>
      <c r="E109" s="55">
        <v>0</v>
      </c>
      <c r="F109" s="16">
        <f>E109*D109</f>
        <v>0</v>
      </c>
    </row>
    <row r="110" spans="4:6" s="14" customFormat="1" ht="12">
      <c r="D110" s="15"/>
      <c r="F110" s="16"/>
    </row>
    <row r="111" spans="1:6" s="14" customFormat="1" ht="108">
      <c r="A111" s="54" t="s">
        <v>154</v>
      </c>
      <c r="B111" s="43" t="s">
        <v>2</v>
      </c>
      <c r="C111" s="31" t="s">
        <v>163</v>
      </c>
      <c r="D111" s="32">
        <v>0</v>
      </c>
      <c r="E111" s="21">
        <v>0</v>
      </c>
      <c r="F111" s="21">
        <f>E111*D111</f>
        <v>0</v>
      </c>
    </row>
    <row r="112" spans="4:6" s="14" customFormat="1" ht="14.25" customHeight="1">
      <c r="D112" s="15"/>
      <c r="E112" s="21"/>
      <c r="F112" s="21"/>
    </row>
    <row r="113" spans="1:6" s="14" customFormat="1" ht="75" customHeight="1">
      <c r="A113" s="29" t="s">
        <v>155</v>
      </c>
      <c r="B113" s="56" t="s">
        <v>3</v>
      </c>
      <c r="D113" s="15"/>
      <c r="E113" s="21"/>
      <c r="F113" s="21"/>
    </row>
    <row r="114" spans="2:6" s="14" customFormat="1" ht="131.25" customHeight="1">
      <c r="B114" s="137" t="s">
        <v>4</v>
      </c>
      <c r="C114" s="31" t="s">
        <v>163</v>
      </c>
      <c r="D114" s="32">
        <f>D111*0.3</f>
        <v>0</v>
      </c>
      <c r="E114" s="21">
        <v>0</v>
      </c>
      <c r="F114" s="21">
        <f>E114*D114</f>
        <v>0</v>
      </c>
    </row>
    <row r="115" spans="4:6" s="14" customFormat="1" ht="12" customHeight="1">
      <c r="D115" s="15"/>
      <c r="E115" s="21"/>
      <c r="F115" s="21"/>
    </row>
    <row r="116" spans="1:6" s="14" customFormat="1" ht="210.75" customHeight="1">
      <c r="A116" s="29" t="s">
        <v>156</v>
      </c>
      <c r="B116" s="47" t="s">
        <v>5</v>
      </c>
      <c r="C116" s="31"/>
      <c r="D116" s="15"/>
      <c r="E116" s="21"/>
      <c r="F116" s="21"/>
    </row>
    <row r="117" spans="1:6" s="14" customFormat="1" ht="13.5" customHeight="1">
      <c r="A117" s="29"/>
      <c r="B117" s="30" t="s">
        <v>168</v>
      </c>
      <c r="C117" s="31" t="s">
        <v>129</v>
      </c>
      <c r="D117" s="15">
        <v>0</v>
      </c>
      <c r="E117" s="21">
        <v>0</v>
      </c>
      <c r="F117" s="21">
        <f>D117*E117</f>
        <v>0</v>
      </c>
    </row>
    <row r="118" spans="1:6" s="14" customFormat="1" ht="13.5" customHeight="1">
      <c r="A118" s="29"/>
      <c r="B118" s="30" t="s">
        <v>170</v>
      </c>
      <c r="C118" s="31" t="s">
        <v>129</v>
      </c>
      <c r="D118" s="15">
        <v>0</v>
      </c>
      <c r="E118" s="21">
        <v>0</v>
      </c>
      <c r="F118" s="21">
        <f>D118*E118</f>
        <v>0</v>
      </c>
    </row>
    <row r="119" spans="1:6" s="14" customFormat="1" ht="13.5" customHeight="1">
      <c r="A119" s="29"/>
      <c r="B119" s="30" t="s">
        <v>169</v>
      </c>
      <c r="C119" s="31" t="s">
        <v>129</v>
      </c>
      <c r="D119" s="15">
        <v>0</v>
      </c>
      <c r="E119" s="21">
        <v>0</v>
      </c>
      <c r="F119" s="21">
        <f>D119*E119</f>
        <v>0</v>
      </c>
    </row>
    <row r="120" spans="4:6" s="48" customFormat="1" ht="19.5" customHeight="1">
      <c r="D120" s="49"/>
      <c r="E120" s="26"/>
      <c r="F120" s="26"/>
    </row>
    <row r="121" spans="1:6" s="14" customFormat="1" ht="173.25" customHeight="1">
      <c r="A121" s="29" t="s">
        <v>157</v>
      </c>
      <c r="B121" s="43" t="s">
        <v>6</v>
      </c>
      <c r="C121" s="31" t="s">
        <v>158</v>
      </c>
      <c r="D121" s="15"/>
      <c r="E121" s="21"/>
      <c r="F121" s="21"/>
    </row>
    <row r="122" spans="1:6" s="14" customFormat="1" ht="12" customHeight="1">
      <c r="A122" s="29"/>
      <c r="B122" s="50"/>
      <c r="C122" s="31"/>
      <c r="D122" s="15"/>
      <c r="E122" s="21"/>
      <c r="F122" s="21"/>
    </row>
    <row r="123" spans="1:6" s="14" customFormat="1" ht="13.5" customHeight="1">
      <c r="A123" s="29"/>
      <c r="B123" s="30" t="s">
        <v>171</v>
      </c>
      <c r="C123" s="31" t="s">
        <v>165</v>
      </c>
      <c r="D123" s="15">
        <v>0</v>
      </c>
      <c r="E123" s="21">
        <v>0</v>
      </c>
      <c r="F123" s="21">
        <f>D123*E123</f>
        <v>0</v>
      </c>
    </row>
    <row r="124" spans="1:6" s="14" customFormat="1" ht="13.5" customHeight="1">
      <c r="A124" s="29"/>
      <c r="B124" s="30" t="s">
        <v>172</v>
      </c>
      <c r="C124" s="31" t="s">
        <v>165</v>
      </c>
      <c r="D124" s="15">
        <v>0</v>
      </c>
      <c r="E124" s="21">
        <v>0</v>
      </c>
      <c r="F124" s="21">
        <f>D124*E124</f>
        <v>0</v>
      </c>
    </row>
    <row r="125" spans="1:6" s="14" customFormat="1" ht="13.5" customHeight="1">
      <c r="A125" s="29"/>
      <c r="B125" s="30" t="s">
        <v>173</v>
      </c>
      <c r="C125" s="31" t="s">
        <v>165</v>
      </c>
      <c r="D125" s="15">
        <v>0</v>
      </c>
      <c r="E125" s="21">
        <v>0</v>
      </c>
      <c r="F125" s="21">
        <f>D125*E125</f>
        <v>0</v>
      </c>
    </row>
    <row r="126" spans="1:6" s="14" customFormat="1" ht="13.5" customHeight="1">
      <c r="A126" s="29"/>
      <c r="B126" s="30" t="s">
        <v>174</v>
      </c>
      <c r="C126" s="31" t="s">
        <v>165</v>
      </c>
      <c r="D126" s="15">
        <v>0</v>
      </c>
      <c r="E126" s="21">
        <v>0</v>
      </c>
      <c r="F126" s="21">
        <f>D126*E126</f>
        <v>0</v>
      </c>
    </row>
    <row r="127" spans="1:6" s="14" customFormat="1" ht="13.5" customHeight="1">
      <c r="A127" s="29"/>
      <c r="B127" s="30" t="s">
        <v>175</v>
      </c>
      <c r="C127" s="31" t="s">
        <v>165</v>
      </c>
      <c r="D127" s="15">
        <v>0</v>
      </c>
      <c r="E127" s="21">
        <v>0</v>
      </c>
      <c r="F127" s="21">
        <f>D127*E127</f>
        <v>0</v>
      </c>
    </row>
    <row r="128" spans="4:6" s="14" customFormat="1" ht="4.5" customHeight="1">
      <c r="D128" s="15"/>
      <c r="E128" s="21"/>
      <c r="F128" s="21"/>
    </row>
    <row r="129" spans="1:6" s="14" customFormat="1" ht="96" customHeight="1">
      <c r="A129" s="29" t="s">
        <v>159</v>
      </c>
      <c r="B129" s="30" t="s">
        <v>7</v>
      </c>
      <c r="C129" s="31" t="s">
        <v>163</v>
      </c>
      <c r="D129" s="15">
        <v>0</v>
      </c>
      <c r="E129" s="21">
        <v>0</v>
      </c>
      <c r="F129" s="21">
        <f>D129*E129</f>
        <v>0</v>
      </c>
    </row>
    <row r="130" spans="1:6" s="14" customFormat="1" ht="24">
      <c r="A130" s="29" t="s">
        <v>160</v>
      </c>
      <c r="B130" s="30" t="s">
        <v>216</v>
      </c>
      <c r="C130" s="31" t="s">
        <v>129</v>
      </c>
      <c r="D130" s="15">
        <v>1</v>
      </c>
      <c r="E130" s="21">
        <v>0</v>
      </c>
      <c r="F130" s="21">
        <f>E130*D130</f>
        <v>0</v>
      </c>
    </row>
    <row r="131" spans="1:6" s="14" customFormat="1" ht="12">
      <c r="A131" s="29"/>
      <c r="B131" s="30"/>
      <c r="C131" s="31"/>
      <c r="D131" s="15"/>
      <c r="E131" s="21"/>
      <c r="F131" s="21"/>
    </row>
    <row r="132" spans="4:6" s="48" customFormat="1" ht="4.5" customHeight="1">
      <c r="D132" s="49"/>
      <c r="E132" s="26"/>
      <c r="F132" s="26"/>
    </row>
    <row r="133" spans="1:6" s="14" customFormat="1" ht="54.75" customHeight="1">
      <c r="A133" s="54" t="s">
        <v>217</v>
      </c>
      <c r="B133" s="30" t="s">
        <v>161</v>
      </c>
      <c r="C133" s="31" t="s">
        <v>163</v>
      </c>
      <c r="D133" s="32">
        <v>0</v>
      </c>
      <c r="E133" s="21">
        <v>0</v>
      </c>
      <c r="F133" s="21">
        <f>E133*D133</f>
        <v>0</v>
      </c>
    </row>
    <row r="134" spans="1:6" s="14" customFormat="1" ht="12.75" customHeight="1">
      <c r="A134" s="29"/>
      <c r="B134" s="30"/>
      <c r="C134" s="31"/>
      <c r="D134" s="32"/>
      <c r="E134" s="16"/>
      <c r="F134" s="16"/>
    </row>
    <row r="135" spans="1:6" s="38" customFormat="1" ht="24.75" customHeight="1">
      <c r="A135" s="33" t="s">
        <v>151</v>
      </c>
      <c r="B135" s="34" t="s">
        <v>162</v>
      </c>
      <c r="C135" s="35"/>
      <c r="D135" s="36"/>
      <c r="E135" s="35" t="s">
        <v>132</v>
      </c>
      <c r="F135" s="37">
        <f>SUM(F104:F134)</f>
        <v>0</v>
      </c>
    </row>
    <row r="142" spans="1:6" s="38" customFormat="1" ht="12">
      <c r="A142" s="59" t="s">
        <v>176</v>
      </c>
      <c r="B142" s="39" t="s">
        <v>177</v>
      </c>
      <c r="C142" s="40"/>
      <c r="D142" s="41"/>
      <c r="E142" s="60"/>
      <c r="F142" s="60">
        <f>IF(D142="","",D142*E142)</f>
      </c>
    </row>
    <row r="144" spans="1:6" s="3" customFormat="1" ht="146.25" customHeight="1">
      <c r="A144" s="28" t="s">
        <v>180</v>
      </c>
      <c r="B144" s="56" t="s">
        <v>8</v>
      </c>
      <c r="C144" s="19"/>
      <c r="D144" s="20"/>
      <c r="E144" s="57"/>
      <c r="F144" s="57"/>
    </row>
    <row r="145" spans="1:6" s="3" customFormat="1" ht="74.25" customHeight="1">
      <c r="A145" s="28"/>
      <c r="B145" s="58" t="s">
        <v>9</v>
      </c>
      <c r="C145" s="19" t="s">
        <v>129</v>
      </c>
      <c r="D145" s="20">
        <v>0</v>
      </c>
      <c r="E145" s="62">
        <v>0</v>
      </c>
      <c r="F145" s="62">
        <f>E145*D145</f>
        <v>0</v>
      </c>
    </row>
    <row r="146" spans="1:6" s="3" customFormat="1" ht="84">
      <c r="A146" s="28"/>
      <c r="B146" s="58" t="s">
        <v>10</v>
      </c>
      <c r="C146" s="19" t="s">
        <v>129</v>
      </c>
      <c r="D146" s="20">
        <v>0</v>
      </c>
      <c r="E146" s="62">
        <v>0</v>
      </c>
      <c r="F146" s="62">
        <f>E146*D146</f>
        <v>0</v>
      </c>
    </row>
    <row r="148" spans="1:6" s="3" customFormat="1" ht="120.75" customHeight="1">
      <c r="A148" s="28" t="s">
        <v>181</v>
      </c>
      <c r="B148" s="56" t="s">
        <v>11</v>
      </c>
      <c r="C148" s="19"/>
      <c r="D148" s="20"/>
      <c r="E148" s="57"/>
      <c r="F148" s="57"/>
    </row>
    <row r="149" spans="1:6" s="3" customFormat="1" ht="60">
      <c r="A149" s="28"/>
      <c r="B149" s="58" t="s">
        <v>179</v>
      </c>
      <c r="C149" s="19" t="s">
        <v>129</v>
      </c>
      <c r="D149" s="20">
        <v>0</v>
      </c>
      <c r="E149" s="62">
        <v>0</v>
      </c>
      <c r="F149" s="62">
        <f>E149*D149</f>
        <v>0</v>
      </c>
    </row>
    <row r="150" spans="1:6" s="3" customFormat="1" ht="82.5" customHeight="1">
      <c r="A150" s="28"/>
      <c r="B150" s="58" t="s">
        <v>12</v>
      </c>
      <c r="C150" s="19" t="s">
        <v>129</v>
      </c>
      <c r="D150" s="20">
        <v>0</v>
      </c>
      <c r="E150" s="62">
        <v>0</v>
      </c>
      <c r="F150" s="62">
        <f>E150*D150</f>
        <v>0</v>
      </c>
    </row>
    <row r="152" spans="1:6" s="3" customFormat="1" ht="120.75" customHeight="1">
      <c r="A152" s="28" t="s">
        <v>182</v>
      </c>
      <c r="B152" s="56" t="s">
        <v>14</v>
      </c>
      <c r="C152" s="19"/>
      <c r="D152" s="20"/>
      <c r="E152" s="57"/>
      <c r="F152" s="57"/>
    </row>
    <row r="153" spans="1:6" s="3" customFormat="1" ht="60">
      <c r="A153" s="28"/>
      <c r="B153" s="58" t="s">
        <v>183</v>
      </c>
      <c r="C153" s="19" t="s">
        <v>129</v>
      </c>
      <c r="D153" s="20">
        <v>0</v>
      </c>
      <c r="E153" s="62">
        <v>0</v>
      </c>
      <c r="F153" s="62">
        <f>E153*D153</f>
        <v>0</v>
      </c>
    </row>
    <row r="154" spans="1:6" s="3" customFormat="1" ht="72">
      <c r="A154" s="28"/>
      <c r="B154" s="58" t="s">
        <v>15</v>
      </c>
      <c r="C154" s="19" t="s">
        <v>129</v>
      </c>
      <c r="D154" s="20">
        <v>0</v>
      </c>
      <c r="E154" s="62">
        <v>0</v>
      </c>
      <c r="F154" s="62">
        <f>E154*D154</f>
        <v>0</v>
      </c>
    </row>
    <row r="156" spans="1:6" s="38" customFormat="1" ht="24.75" customHeight="1">
      <c r="A156" s="33" t="s">
        <v>176</v>
      </c>
      <c r="B156" s="34" t="s">
        <v>178</v>
      </c>
      <c r="C156" s="35"/>
      <c r="D156" s="36"/>
      <c r="E156" s="35" t="s">
        <v>132</v>
      </c>
      <c r="F156" s="37">
        <f>SUM(F145:F155)</f>
        <v>0</v>
      </c>
    </row>
    <row r="160" spans="1:6" s="38" customFormat="1" ht="12">
      <c r="A160" s="59" t="s">
        <v>189</v>
      </c>
      <c r="B160" s="39" t="s">
        <v>185</v>
      </c>
      <c r="C160" s="40"/>
      <c r="D160" s="41"/>
      <c r="E160" s="60"/>
      <c r="F160" s="60">
        <f>IF(D160="","",D160*E160)</f>
      </c>
    </row>
    <row r="161" spans="1:6" s="3" customFormat="1" ht="6.75" customHeight="1">
      <c r="A161" s="28"/>
      <c r="B161" s="2"/>
      <c r="C161" s="19"/>
      <c r="D161" s="20"/>
      <c r="E161" s="57"/>
      <c r="F161" s="57"/>
    </row>
    <row r="162" spans="1:6" s="14" customFormat="1" ht="39.75" customHeight="1">
      <c r="A162" s="29" t="s">
        <v>190</v>
      </c>
      <c r="B162" s="46" t="s">
        <v>187</v>
      </c>
      <c r="C162" s="31" t="s">
        <v>158</v>
      </c>
      <c r="D162" s="15"/>
      <c r="E162" s="21"/>
      <c r="F162" s="21"/>
    </row>
    <row r="163" spans="2:6" s="14" customFormat="1" ht="12">
      <c r="B163" s="45" t="s">
        <v>211</v>
      </c>
      <c r="C163" s="31" t="s">
        <v>141</v>
      </c>
      <c r="D163" s="32">
        <v>44</v>
      </c>
      <c r="E163" s="21">
        <v>0</v>
      </c>
      <c r="F163" s="21">
        <f>E163*D163</f>
        <v>0</v>
      </c>
    </row>
    <row r="164" spans="2:6" s="14" customFormat="1" ht="12">
      <c r="B164" s="45" t="s">
        <v>149</v>
      </c>
      <c r="C164" s="31" t="s">
        <v>141</v>
      </c>
      <c r="D164" s="32">
        <v>9</v>
      </c>
      <c r="E164" s="21">
        <v>0</v>
      </c>
      <c r="F164" s="21">
        <f>E164*D164</f>
        <v>0</v>
      </c>
    </row>
    <row r="165" spans="2:6" s="14" customFormat="1" ht="12">
      <c r="B165" s="45" t="s">
        <v>142</v>
      </c>
      <c r="C165" s="31" t="s">
        <v>141</v>
      </c>
      <c r="D165" s="32">
        <v>0</v>
      </c>
      <c r="E165" s="21">
        <v>0</v>
      </c>
      <c r="F165" s="21">
        <f>E165*D165</f>
        <v>0</v>
      </c>
    </row>
    <row r="166" spans="2:6" s="14" customFormat="1" ht="12">
      <c r="B166" s="45" t="s">
        <v>143</v>
      </c>
      <c r="C166" s="31" t="s">
        <v>141</v>
      </c>
      <c r="D166" s="32">
        <v>0</v>
      </c>
      <c r="E166" s="21">
        <v>0</v>
      </c>
      <c r="F166" s="21">
        <f>E166*D166</f>
        <v>0</v>
      </c>
    </row>
    <row r="167" spans="2:6" s="14" customFormat="1" ht="12">
      <c r="B167" s="45" t="s">
        <v>191</v>
      </c>
      <c r="C167" s="31" t="s">
        <v>141</v>
      </c>
      <c r="D167" s="32">
        <v>4.5</v>
      </c>
      <c r="E167" s="21">
        <v>0</v>
      </c>
      <c r="F167" s="21">
        <f>E167*D167</f>
        <v>0</v>
      </c>
    </row>
    <row r="168" spans="1:6" s="3" customFormat="1" ht="12" customHeight="1">
      <c r="A168" s="28"/>
      <c r="B168" s="2"/>
      <c r="C168" s="19"/>
      <c r="D168" s="20"/>
      <c r="E168" s="57"/>
      <c r="F168" s="57"/>
    </row>
    <row r="169" spans="1:6" s="3" customFormat="1" ht="12">
      <c r="A169" s="33" t="s">
        <v>189</v>
      </c>
      <c r="B169" s="34" t="s">
        <v>188</v>
      </c>
      <c r="C169" s="35"/>
      <c r="D169" s="36"/>
      <c r="E169" s="35" t="s">
        <v>132</v>
      </c>
      <c r="F169" s="37">
        <f>SUM(F163:F167)</f>
        <v>0</v>
      </c>
    </row>
    <row r="173" spans="1:6" s="38" customFormat="1" ht="12">
      <c r="A173" s="59" t="s">
        <v>184</v>
      </c>
      <c r="B173" s="39" t="s">
        <v>193</v>
      </c>
      <c r="C173" s="40"/>
      <c r="D173" s="41"/>
      <c r="E173" s="60"/>
      <c r="F173" s="60">
        <f>IF(D173="","",D173*E173)</f>
      </c>
    </row>
    <row r="174" spans="1:6" s="3" customFormat="1" ht="6" customHeight="1">
      <c r="A174" s="28"/>
      <c r="B174" s="2"/>
      <c r="C174" s="19"/>
      <c r="D174" s="20"/>
      <c r="E174" s="57"/>
      <c r="F174" s="57"/>
    </row>
    <row r="175" spans="1:6" s="14" customFormat="1" ht="84">
      <c r="A175" s="29" t="s">
        <v>186</v>
      </c>
      <c r="B175" s="30" t="s">
        <v>16</v>
      </c>
      <c r="C175" s="31" t="s">
        <v>163</v>
      </c>
      <c r="D175" s="66">
        <f>D111+D114+D129</f>
        <v>0</v>
      </c>
      <c r="E175" s="95">
        <v>0</v>
      </c>
      <c r="F175" s="95">
        <f>E175*D175</f>
        <v>0</v>
      </c>
    </row>
    <row r="176" spans="3:6" s="14" customFormat="1" ht="12" customHeight="1">
      <c r="C176" s="31"/>
      <c r="E176" s="95"/>
      <c r="F176" s="95"/>
    </row>
    <row r="177" spans="1:6" s="14" customFormat="1" ht="84">
      <c r="A177" s="29" t="s">
        <v>198</v>
      </c>
      <c r="B177" s="30" t="s">
        <v>17</v>
      </c>
      <c r="C177" s="31" t="s">
        <v>163</v>
      </c>
      <c r="D177" s="66">
        <v>0</v>
      </c>
      <c r="E177" s="95">
        <v>0</v>
      </c>
      <c r="F177" s="95">
        <f>E177*D177</f>
        <v>0</v>
      </c>
    </row>
    <row r="178" spans="5:6" s="14" customFormat="1" ht="12" customHeight="1">
      <c r="E178" s="95"/>
      <c r="F178" s="95"/>
    </row>
    <row r="179" spans="1:6" s="14" customFormat="1" ht="60.75" customHeight="1">
      <c r="A179" s="29" t="s">
        <v>199</v>
      </c>
      <c r="B179" s="30" t="s">
        <v>196</v>
      </c>
      <c r="C179" s="31" t="s">
        <v>165</v>
      </c>
      <c r="D179" s="66">
        <v>0</v>
      </c>
      <c r="E179" s="21">
        <v>0</v>
      </c>
      <c r="F179" s="21">
        <f>E179*D179</f>
        <v>0</v>
      </c>
    </row>
    <row r="180" spans="1:6" s="3" customFormat="1" ht="12" customHeight="1">
      <c r="A180" s="28"/>
      <c r="B180" s="2"/>
      <c r="C180" s="19"/>
      <c r="D180" s="20"/>
      <c r="E180" s="57"/>
      <c r="F180" s="57"/>
    </row>
    <row r="181" spans="1:6" s="3" customFormat="1" ht="12">
      <c r="A181" s="33" t="s">
        <v>184</v>
      </c>
      <c r="B181" s="34" t="s">
        <v>197</v>
      </c>
      <c r="C181" s="35"/>
      <c r="D181" s="36"/>
      <c r="E181" s="35" t="s">
        <v>132</v>
      </c>
      <c r="F181" s="37">
        <f>SUM(F175:F179)</f>
        <v>0</v>
      </c>
    </row>
    <row r="185" spans="1:6" s="14" customFormat="1" ht="12">
      <c r="A185" s="67" t="s">
        <v>192</v>
      </c>
      <c r="B185" s="10" t="s">
        <v>200</v>
      </c>
      <c r="C185" s="11"/>
      <c r="D185" s="68"/>
      <c r="E185" s="13"/>
      <c r="F185" s="13">
        <f>IF(D185="","",D185*E185)</f>
      </c>
    </row>
    <row r="186" spans="1:6" s="14" customFormat="1" ht="12">
      <c r="A186" s="241"/>
      <c r="B186" s="242"/>
      <c r="C186" s="243"/>
      <c r="D186" s="244"/>
      <c r="E186" s="245"/>
      <c r="F186" s="245"/>
    </row>
    <row r="187" spans="1:6" s="14" customFormat="1" ht="96">
      <c r="A187" s="29" t="s">
        <v>194</v>
      </c>
      <c r="B187" s="64" t="s">
        <v>43</v>
      </c>
      <c r="C187" s="19" t="s">
        <v>44</v>
      </c>
      <c r="D187" s="20">
        <v>350</v>
      </c>
      <c r="E187" s="62">
        <v>0</v>
      </c>
      <c r="F187" s="62">
        <f>E187*D187</f>
        <v>0</v>
      </c>
    </row>
    <row r="188" spans="1:6" s="3" customFormat="1" ht="18" customHeight="1">
      <c r="A188" s="28"/>
      <c r="B188" s="2"/>
      <c r="C188" s="19"/>
      <c r="D188" s="20"/>
      <c r="E188" s="57"/>
      <c r="F188" s="57"/>
    </row>
    <row r="189" spans="1:6" s="3" customFormat="1" ht="96.75" customHeight="1">
      <c r="A189" s="29" t="s">
        <v>195</v>
      </c>
      <c r="B189" s="64" t="s">
        <v>18</v>
      </c>
      <c r="C189" s="19" t="s">
        <v>209</v>
      </c>
      <c r="D189" s="20">
        <v>1</v>
      </c>
      <c r="E189" s="62">
        <v>0</v>
      </c>
      <c r="F189" s="62">
        <f>E189*D189</f>
        <v>0</v>
      </c>
    </row>
    <row r="190" spans="1:6" s="3" customFormat="1" ht="10.5" customHeight="1">
      <c r="A190" s="28"/>
      <c r="B190" s="2"/>
      <c r="C190" s="19"/>
      <c r="D190" s="20"/>
      <c r="E190" s="57"/>
      <c r="F190" s="57"/>
    </row>
    <row r="191" spans="1:6" s="91" customFormat="1" ht="72">
      <c r="A191" s="92" t="s">
        <v>208</v>
      </c>
      <c r="B191" s="88" t="s">
        <v>213</v>
      </c>
      <c r="C191" s="89" t="s">
        <v>212</v>
      </c>
      <c r="D191" s="90">
        <v>4</v>
      </c>
      <c r="E191" s="93">
        <v>0</v>
      </c>
      <c r="F191" s="93">
        <f>+D191*E191</f>
        <v>0</v>
      </c>
    </row>
    <row r="192" spans="1:6" s="3" customFormat="1" ht="10.5" customHeight="1">
      <c r="A192" s="28"/>
      <c r="B192" s="2"/>
      <c r="C192" s="19"/>
      <c r="D192" s="20"/>
      <c r="E192" s="57"/>
      <c r="F192" s="57"/>
    </row>
    <row r="193" spans="1:6" s="3" customFormat="1" ht="99" customHeight="1">
      <c r="A193" s="17" t="s">
        <v>45</v>
      </c>
      <c r="B193" s="64" t="s">
        <v>19</v>
      </c>
      <c r="C193" s="89" t="s">
        <v>212</v>
      </c>
      <c r="D193" s="90">
        <v>5</v>
      </c>
      <c r="E193" s="93">
        <v>0</v>
      </c>
      <c r="F193" s="93">
        <f>+D193*E193</f>
        <v>0</v>
      </c>
    </row>
    <row r="194" spans="1:14" s="3" customFormat="1" ht="12" customHeight="1">
      <c r="A194" s="28"/>
      <c r="B194" s="2"/>
      <c r="C194" s="19"/>
      <c r="D194" s="20"/>
      <c r="E194" s="57"/>
      <c r="F194" s="57"/>
      <c r="N194" s="158"/>
    </row>
    <row r="195" spans="1:14" s="14" customFormat="1" ht="33" customHeight="1">
      <c r="A195" s="29" t="s">
        <v>46</v>
      </c>
      <c r="B195" s="30" t="s">
        <v>201</v>
      </c>
      <c r="C195" s="31" t="s">
        <v>209</v>
      </c>
      <c r="D195" s="66">
        <v>1</v>
      </c>
      <c r="E195" s="95">
        <v>0</v>
      </c>
      <c r="F195" s="95">
        <f>E195*D195</f>
        <v>0</v>
      </c>
      <c r="N195" s="159"/>
    </row>
    <row r="196" spans="1:6" s="3" customFormat="1" ht="12" customHeight="1">
      <c r="A196" s="28"/>
      <c r="B196" s="2"/>
      <c r="C196" s="19"/>
      <c r="D196" s="20"/>
      <c r="E196" s="57"/>
      <c r="F196" s="57"/>
    </row>
    <row r="197" spans="1:6" s="14" customFormat="1" ht="37.5" customHeight="1">
      <c r="A197" s="54" t="s">
        <v>47</v>
      </c>
      <c r="B197" s="30" t="s">
        <v>202</v>
      </c>
      <c r="C197" s="31" t="s">
        <v>158</v>
      </c>
      <c r="E197" s="21"/>
      <c r="F197" s="21"/>
    </row>
    <row r="198" spans="2:6" s="14" customFormat="1" ht="12" customHeight="1">
      <c r="B198" s="69" t="s">
        <v>203</v>
      </c>
      <c r="C198" s="31" t="s">
        <v>204</v>
      </c>
      <c r="D198" s="66">
        <v>0</v>
      </c>
      <c r="E198" s="21">
        <v>0</v>
      </c>
      <c r="F198" s="21">
        <f>E198*D198</f>
        <v>0</v>
      </c>
    </row>
    <row r="199" spans="2:6" s="14" customFormat="1" ht="12">
      <c r="B199" s="69" t="s">
        <v>205</v>
      </c>
      <c r="C199" s="31" t="s">
        <v>204</v>
      </c>
      <c r="D199" s="66">
        <v>10</v>
      </c>
      <c r="E199" s="21">
        <v>0</v>
      </c>
      <c r="F199" s="21">
        <f>E199*D199</f>
        <v>0</v>
      </c>
    </row>
    <row r="200" spans="1:6" s="14" customFormat="1" ht="12">
      <c r="A200" s="51"/>
      <c r="B200" s="69" t="s">
        <v>206</v>
      </c>
      <c r="C200" s="31" t="s">
        <v>204</v>
      </c>
      <c r="D200" s="66">
        <v>10</v>
      </c>
      <c r="E200" s="95">
        <v>0</v>
      </c>
      <c r="F200" s="95">
        <f>E200*D200</f>
        <v>0</v>
      </c>
    </row>
    <row r="201" spans="1:6" s="3" customFormat="1" ht="3.75" customHeight="1">
      <c r="A201" s="28"/>
      <c r="B201" s="2"/>
      <c r="C201" s="19"/>
      <c r="D201" s="20"/>
      <c r="E201" s="57"/>
      <c r="F201" s="57"/>
    </row>
    <row r="202" spans="1:6" s="38" customFormat="1" ht="24.75" customHeight="1">
      <c r="A202" s="33" t="s">
        <v>192</v>
      </c>
      <c r="B202" s="34" t="s">
        <v>207</v>
      </c>
      <c r="C202" s="35"/>
      <c r="D202" s="70"/>
      <c r="E202" s="35" t="s">
        <v>132</v>
      </c>
      <c r="F202" s="37">
        <f>SUM(F189:F200)</f>
        <v>0</v>
      </c>
    </row>
    <row r="205" ht="15.75" customHeight="1"/>
    <row r="206" spans="1:6" s="38" customFormat="1" ht="16.5" customHeight="1">
      <c r="A206" s="160"/>
      <c r="B206" s="161" t="s">
        <v>28</v>
      </c>
      <c r="C206" s="162"/>
      <c r="D206" s="163"/>
      <c r="E206" s="164"/>
      <c r="F206" s="165"/>
    </row>
    <row r="207" ht="12.75" customHeight="1"/>
    <row r="208" spans="1:6" s="100" customFormat="1" ht="21.75" customHeight="1">
      <c r="A208" s="96" t="str">
        <f>A74</f>
        <v>00</v>
      </c>
      <c r="B208" s="97" t="str">
        <f>B74</f>
        <v>PRIPREMNI RADOVI UKUPNO</v>
      </c>
      <c r="C208"/>
      <c r="D208"/>
      <c r="E208" s="98" t="str">
        <f>E74</f>
        <v>kuna</v>
      </c>
      <c r="F208" s="99">
        <f>F74</f>
        <v>0</v>
      </c>
    </row>
    <row r="209" spans="1:6" s="100" customFormat="1" ht="21.75" customHeight="1">
      <c r="A209" s="96" t="str">
        <f>A98</f>
        <v>01</v>
      </c>
      <c r="B209" s="101" t="str">
        <f>B98</f>
        <v>DEMONTAŽE I RAZGRADNJE UKUPNO</v>
      </c>
      <c r="E209" s="98" t="str">
        <f>E98</f>
        <v>kuna</v>
      </c>
      <c r="F209" s="102">
        <f>F98</f>
        <v>0</v>
      </c>
    </row>
    <row r="210" spans="1:6" s="100" customFormat="1" ht="21.75" customHeight="1">
      <c r="A210" s="96" t="str">
        <f>A135</f>
        <v>02</v>
      </c>
      <c r="B210" s="101" t="str">
        <f>B135</f>
        <v>ZIDARSKI RADOVI UKUPNO</v>
      </c>
      <c r="E210" s="98" t="str">
        <f>E135</f>
        <v>kuna</v>
      </c>
      <c r="F210" s="102">
        <f>F135</f>
        <v>0</v>
      </c>
    </row>
    <row r="211" spans="1:6" s="100" customFormat="1" ht="21.75" customHeight="1">
      <c r="A211" s="96" t="str">
        <f>A156</f>
        <v>03</v>
      </c>
      <c r="B211" s="101" t="str">
        <f>B156</f>
        <v>STOLARSKI RADOVI UKUPNO</v>
      </c>
      <c r="E211" s="98" t="str">
        <f>E156</f>
        <v>kuna</v>
      </c>
      <c r="F211" s="102">
        <f>F156</f>
        <v>0</v>
      </c>
    </row>
    <row r="212" spans="1:6" s="100" customFormat="1" ht="21.75" customHeight="1">
      <c r="A212" s="96" t="str">
        <f>A169</f>
        <v>04</v>
      </c>
      <c r="B212" s="101" t="str">
        <f>B169</f>
        <v>LIMARSKI RADOVI UKUPNO</v>
      </c>
      <c r="E212" s="98" t="str">
        <f>E169</f>
        <v>kuna</v>
      </c>
      <c r="F212" s="102">
        <f>F169</f>
        <v>0</v>
      </c>
    </row>
    <row r="213" spans="1:6" s="100" customFormat="1" ht="21.75" customHeight="1">
      <c r="A213" s="96" t="str">
        <f>A181</f>
        <v>05</v>
      </c>
      <c r="B213" s="101" t="str">
        <f>B181</f>
        <v>FASADERSKI  RADOVI UKUPNO</v>
      </c>
      <c r="E213" s="98" t="str">
        <f>E181</f>
        <v>kuna</v>
      </c>
      <c r="F213" s="102">
        <f>F181</f>
        <v>0</v>
      </c>
    </row>
    <row r="214" spans="1:6" s="100" customFormat="1" ht="21.75" customHeight="1">
      <c r="A214" s="103" t="str">
        <f>A202</f>
        <v>06</v>
      </c>
      <c r="B214" s="104" t="str">
        <f>B202</f>
        <v>OSTALI RADOVI UKUPNO</v>
      </c>
      <c r="C214" s="105"/>
      <c r="D214" s="105"/>
      <c r="E214" s="106" t="str">
        <f>E202</f>
        <v>kuna</v>
      </c>
      <c r="F214" s="107">
        <f>F202</f>
        <v>0</v>
      </c>
    </row>
    <row r="215" ht="12" customHeight="1"/>
    <row r="216" ht="12" customHeight="1"/>
    <row r="217" spans="1:6" s="61" customFormat="1" ht="19.5" customHeight="1">
      <c r="A217" s="76"/>
      <c r="B217" s="167" t="s">
        <v>74</v>
      </c>
      <c r="C217" s="78"/>
      <c r="D217" s="79"/>
      <c r="E217" s="80" t="s">
        <v>132</v>
      </c>
      <c r="F217" s="81">
        <f>SUM(F208:F214)</f>
        <v>0</v>
      </c>
    </row>
    <row r="218" spans="1:6" s="61" customFormat="1" ht="19.5" customHeight="1">
      <c r="A218" s="76"/>
      <c r="B218" s="167" t="s">
        <v>210</v>
      </c>
      <c r="C218" s="78"/>
      <c r="D218" s="82">
        <v>0.25</v>
      </c>
      <c r="E218" s="80" t="s">
        <v>132</v>
      </c>
      <c r="F218" s="81">
        <f>F217*D218</f>
        <v>0</v>
      </c>
    </row>
    <row r="219" s="63" customFormat="1" ht="12.75" customHeight="1" thickBot="1"/>
    <row r="220" spans="1:6" s="61" customFormat="1" ht="21.75" customHeight="1" thickBot="1">
      <c r="A220" s="83"/>
      <c r="B220" s="84" t="s">
        <v>29</v>
      </c>
      <c r="C220" s="85"/>
      <c r="D220" s="86"/>
      <c r="E220" s="85" t="s">
        <v>132</v>
      </c>
      <c r="F220" s="166">
        <f>F218+F217</f>
        <v>0</v>
      </c>
    </row>
    <row r="221" spans="1:6" s="3" customFormat="1" ht="12">
      <c r="A221" s="28"/>
      <c r="B221" s="2"/>
      <c r="C221" s="19"/>
      <c r="D221" s="20"/>
      <c r="E221" s="57"/>
      <c r="F221" s="57"/>
    </row>
    <row r="222" spans="1:6" s="3" customFormat="1" ht="12">
      <c r="A222" s="28"/>
      <c r="B222" s="2"/>
      <c r="C222" s="19"/>
      <c r="D222" s="20"/>
      <c r="E222" s="57"/>
      <c r="F222" s="57"/>
    </row>
    <row r="223" s="63" customFormat="1" ht="12.75">
      <c r="F223" s="16"/>
    </row>
    <row r="224" spans="1:6" s="3" customFormat="1" ht="12">
      <c r="A224" s="28"/>
      <c r="B224" s="2"/>
      <c r="C224" s="19"/>
      <c r="D224" s="20"/>
      <c r="E224" s="57"/>
      <c r="F224" s="57"/>
    </row>
  </sheetData>
  <mergeCells count="38">
    <mergeCell ref="B7:F7"/>
    <mergeCell ref="B1:F1"/>
    <mergeCell ref="B3:F3"/>
    <mergeCell ref="B4:F4"/>
    <mergeCell ref="B5:F5"/>
    <mergeCell ref="B6:F6"/>
    <mergeCell ref="B15:F15"/>
    <mergeCell ref="B16:F16"/>
    <mergeCell ref="B18:F18"/>
    <mergeCell ref="B20:F20"/>
    <mergeCell ref="B33:F33"/>
    <mergeCell ref="B34:F34"/>
    <mergeCell ref="B22:F22"/>
    <mergeCell ref="B8:F8"/>
    <mergeCell ref="B9:F9"/>
    <mergeCell ref="B10:F10"/>
    <mergeCell ref="B11:F11"/>
    <mergeCell ref="B12:F12"/>
    <mergeCell ref="B13:F13"/>
    <mergeCell ref="B14:F14"/>
    <mergeCell ref="B35:F35"/>
    <mergeCell ref="B24:F24"/>
    <mergeCell ref="B25:F25"/>
    <mergeCell ref="B26:F26"/>
    <mergeCell ref="B27:F27"/>
    <mergeCell ref="B28:F28"/>
    <mergeCell ref="B29:F29"/>
    <mergeCell ref="B30:F30"/>
    <mergeCell ref="B31:F31"/>
    <mergeCell ref="B32:F32"/>
    <mergeCell ref="B43:F43"/>
    <mergeCell ref="B45:F45"/>
    <mergeCell ref="B37:F37"/>
    <mergeCell ref="B38:F38"/>
    <mergeCell ref="B39:F39"/>
    <mergeCell ref="B40:F40"/>
    <mergeCell ref="B41:F41"/>
    <mergeCell ref="B42:F42"/>
  </mergeCells>
  <printOptions/>
  <pageMargins left="0.7086614173228347" right="0.5118110236220472" top="0.9448818897637796"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221"/>
  <sheetViews>
    <sheetView workbookViewId="0" topLeftCell="A187">
      <selection activeCell="I214" sqref="I214"/>
    </sheetView>
  </sheetViews>
  <sheetFormatPr defaultColWidth="10.875" defaultRowHeight="12.75"/>
  <cols>
    <col min="1" max="1" width="5.875" style="108" customWidth="1"/>
    <col min="2" max="2" width="39.75390625" style="108" customWidth="1"/>
    <col min="3" max="3" width="6.375" style="108" customWidth="1"/>
    <col min="4" max="4" width="9.125" style="108" customWidth="1"/>
    <col min="5" max="5" width="10.875" style="108" customWidth="1"/>
    <col min="6" max="6" width="12.25390625" style="108" customWidth="1"/>
    <col min="7" max="16384" width="10.875" style="108" customWidth="1"/>
  </cols>
  <sheetData>
    <row r="1" spans="1:7" s="3" customFormat="1" ht="15.75" customHeight="1">
      <c r="A1" s="1"/>
      <c r="B1" s="255" t="s">
        <v>90</v>
      </c>
      <c r="C1" s="255"/>
      <c r="D1" s="255"/>
      <c r="E1" s="255"/>
      <c r="F1" s="255"/>
      <c r="G1" s="2"/>
    </row>
    <row r="2" spans="1:7" s="3" customFormat="1" ht="15.75" customHeight="1">
      <c r="A2" s="1"/>
      <c r="B2" s="183" t="s">
        <v>38</v>
      </c>
      <c r="C2" s="2"/>
      <c r="D2" s="4"/>
      <c r="E2" s="2"/>
      <c r="F2" s="2"/>
      <c r="G2" s="2"/>
    </row>
    <row r="3" spans="1:7" s="3" customFormat="1" ht="30" customHeight="1">
      <c r="A3" s="5"/>
      <c r="B3" s="247" t="s">
        <v>91</v>
      </c>
      <c r="C3" s="247"/>
      <c r="D3" s="247"/>
      <c r="E3" s="247"/>
      <c r="F3" s="247"/>
      <c r="G3" s="4"/>
    </row>
    <row r="4" spans="1:7" s="3" customFormat="1" ht="39.75" customHeight="1">
      <c r="A4" s="133"/>
      <c r="B4" s="253" t="s">
        <v>92</v>
      </c>
      <c r="C4" s="253"/>
      <c r="D4" s="253"/>
      <c r="E4" s="253"/>
      <c r="F4" s="253"/>
      <c r="G4" s="4"/>
    </row>
    <row r="5" spans="1:7" s="3" customFormat="1" ht="52.5" customHeight="1">
      <c r="A5" s="133"/>
      <c r="B5" s="253" t="s">
        <v>218</v>
      </c>
      <c r="C5" s="253"/>
      <c r="D5" s="253"/>
      <c r="E5" s="253"/>
      <c r="F5" s="253"/>
      <c r="G5" s="4"/>
    </row>
    <row r="6" spans="1:7" s="3" customFormat="1" ht="52.5" customHeight="1">
      <c r="A6" s="133"/>
      <c r="B6" s="253" t="s">
        <v>219</v>
      </c>
      <c r="C6" s="253"/>
      <c r="D6" s="253"/>
      <c r="E6" s="253"/>
      <c r="F6" s="253"/>
      <c r="G6" s="4"/>
    </row>
    <row r="7" spans="1:7" s="3" customFormat="1" ht="39.75" customHeight="1">
      <c r="A7" s="133"/>
      <c r="B7" s="253" t="s">
        <v>220</v>
      </c>
      <c r="C7" s="253"/>
      <c r="D7" s="253"/>
      <c r="E7" s="253"/>
      <c r="F7" s="253"/>
      <c r="G7" s="4"/>
    </row>
    <row r="8" spans="1:7" s="3" customFormat="1" ht="30" customHeight="1">
      <c r="A8" s="133"/>
      <c r="B8" s="253" t="s">
        <v>93</v>
      </c>
      <c r="C8" s="253"/>
      <c r="D8" s="253"/>
      <c r="E8" s="253"/>
      <c r="F8" s="253"/>
      <c r="G8" s="4"/>
    </row>
    <row r="9" spans="1:7" s="3" customFormat="1" ht="42.75" customHeight="1">
      <c r="A9" s="133"/>
      <c r="B9" s="253" t="s">
        <v>94</v>
      </c>
      <c r="C9" s="253"/>
      <c r="D9" s="253"/>
      <c r="E9" s="253"/>
      <c r="F9" s="253"/>
      <c r="G9" s="4"/>
    </row>
    <row r="10" spans="1:7" s="3" customFormat="1" ht="42.75" customHeight="1">
      <c r="A10" s="133"/>
      <c r="B10" s="253" t="s">
        <v>221</v>
      </c>
      <c r="C10" s="253"/>
      <c r="D10" s="253"/>
      <c r="E10" s="253"/>
      <c r="F10" s="253"/>
      <c r="G10" s="4"/>
    </row>
    <row r="11" spans="1:7" s="3" customFormat="1" ht="39.75" customHeight="1">
      <c r="A11" s="133"/>
      <c r="B11" s="253" t="s">
        <v>95</v>
      </c>
      <c r="C11" s="253"/>
      <c r="D11" s="253"/>
      <c r="E11" s="253"/>
      <c r="F11" s="253"/>
      <c r="G11" s="4"/>
    </row>
    <row r="12" spans="1:7" s="3" customFormat="1" ht="44.25" customHeight="1">
      <c r="A12" s="133"/>
      <c r="B12" s="253" t="s">
        <v>222</v>
      </c>
      <c r="C12" s="253"/>
      <c r="D12" s="253"/>
      <c r="E12" s="253"/>
      <c r="F12" s="253"/>
      <c r="G12" s="4"/>
    </row>
    <row r="13" spans="1:7" s="3" customFormat="1" ht="39.75" customHeight="1">
      <c r="A13" s="133"/>
      <c r="B13" s="253" t="s">
        <v>96</v>
      </c>
      <c r="C13" s="253"/>
      <c r="D13" s="253"/>
      <c r="E13" s="253"/>
      <c r="F13" s="253"/>
      <c r="G13" s="4"/>
    </row>
    <row r="14" spans="1:7" s="3" customFormat="1" ht="39.75" customHeight="1">
      <c r="A14" s="133"/>
      <c r="B14" s="253" t="s">
        <v>97</v>
      </c>
      <c r="C14" s="253"/>
      <c r="D14" s="253"/>
      <c r="E14" s="253"/>
      <c r="F14" s="253"/>
      <c r="G14" s="4"/>
    </row>
    <row r="15" spans="1:7" s="3" customFormat="1" ht="42" customHeight="1">
      <c r="A15" s="133"/>
      <c r="B15" s="253" t="s">
        <v>223</v>
      </c>
      <c r="C15" s="253"/>
      <c r="D15" s="253"/>
      <c r="E15" s="253"/>
      <c r="F15" s="253"/>
      <c r="G15" s="4"/>
    </row>
    <row r="16" spans="1:7" s="3" customFormat="1" ht="30" customHeight="1">
      <c r="A16" s="133"/>
      <c r="B16" s="253" t="s">
        <v>98</v>
      </c>
      <c r="C16" s="253"/>
      <c r="D16" s="253"/>
      <c r="E16" s="253"/>
      <c r="F16" s="253"/>
      <c r="G16" s="4"/>
    </row>
    <row r="17" spans="1:7" s="3" customFormat="1" ht="12">
      <c r="A17" s="133"/>
      <c r="B17" s="114"/>
      <c r="C17" s="114"/>
      <c r="D17" s="114"/>
      <c r="E17" s="114"/>
      <c r="F17" s="114"/>
      <c r="G17" s="4"/>
    </row>
    <row r="18" spans="1:7" s="3" customFormat="1" ht="12" customHeight="1">
      <c r="A18" s="133"/>
      <c r="B18" s="254" t="s">
        <v>99</v>
      </c>
      <c r="C18" s="254"/>
      <c r="D18" s="254"/>
      <c r="E18" s="254"/>
      <c r="F18" s="254"/>
      <c r="G18" s="4"/>
    </row>
    <row r="19" spans="1:7" s="3" customFormat="1" ht="12">
      <c r="A19" s="133"/>
      <c r="B19" s="114"/>
      <c r="C19" s="114"/>
      <c r="D19" s="114"/>
      <c r="E19" s="114"/>
      <c r="F19" s="114"/>
      <c r="G19" s="4"/>
    </row>
    <row r="20" spans="1:7" s="3" customFormat="1" ht="24" customHeight="1">
      <c r="A20" s="133"/>
      <c r="B20" s="254" t="s">
        <v>100</v>
      </c>
      <c r="C20" s="254"/>
      <c r="D20" s="254"/>
      <c r="E20" s="254"/>
      <c r="F20" s="254"/>
      <c r="G20" s="4"/>
    </row>
    <row r="21" spans="1:7" s="3" customFormat="1" ht="12">
      <c r="A21" s="5"/>
      <c r="B21" s="6"/>
      <c r="C21" s="6"/>
      <c r="D21" s="6"/>
      <c r="E21" s="2"/>
      <c r="F21" s="2"/>
      <c r="G21" s="4"/>
    </row>
    <row r="22" spans="1:7" s="3" customFormat="1" ht="12" customHeight="1">
      <c r="A22" s="5"/>
      <c r="B22" s="247" t="s">
        <v>101</v>
      </c>
      <c r="C22" s="247"/>
      <c r="D22" s="247"/>
      <c r="E22" s="247"/>
      <c r="F22" s="247"/>
      <c r="G22" s="4"/>
    </row>
    <row r="23" spans="1:7" s="3" customFormat="1" ht="12">
      <c r="A23" s="5"/>
      <c r="B23" s="4"/>
      <c r="C23" s="4"/>
      <c r="D23" s="4"/>
      <c r="E23" s="2"/>
      <c r="F23" s="2"/>
      <c r="G23" s="4"/>
    </row>
    <row r="24" spans="1:7" s="3" customFormat="1" ht="18" customHeight="1">
      <c r="A24" s="5"/>
      <c r="B24" s="247" t="s">
        <v>102</v>
      </c>
      <c r="C24" s="247"/>
      <c r="D24" s="247"/>
      <c r="E24" s="247"/>
      <c r="F24" s="247"/>
      <c r="G24" s="4"/>
    </row>
    <row r="25" spans="1:7" s="3" customFormat="1" ht="18" customHeight="1">
      <c r="A25" s="5"/>
      <c r="B25" s="247" t="s">
        <v>103</v>
      </c>
      <c r="C25" s="247"/>
      <c r="D25" s="247"/>
      <c r="E25" s="247"/>
      <c r="F25" s="247"/>
      <c r="G25" s="4"/>
    </row>
    <row r="26" spans="1:7" s="3" customFormat="1" ht="18" customHeight="1">
      <c r="A26" s="5"/>
      <c r="B26" s="247" t="s">
        <v>104</v>
      </c>
      <c r="C26" s="247"/>
      <c r="D26" s="247"/>
      <c r="E26" s="247"/>
      <c r="F26" s="247"/>
      <c r="G26" s="4"/>
    </row>
    <row r="27" spans="1:7" s="3" customFormat="1" ht="18" customHeight="1">
      <c r="A27" s="5"/>
      <c r="B27" s="247" t="s">
        <v>105</v>
      </c>
      <c r="C27" s="247"/>
      <c r="D27" s="247"/>
      <c r="E27" s="247"/>
      <c r="F27" s="247"/>
      <c r="G27" s="4"/>
    </row>
    <row r="28" spans="1:7" s="3" customFormat="1" ht="18" customHeight="1">
      <c r="A28" s="5"/>
      <c r="B28" s="247" t="s">
        <v>106</v>
      </c>
      <c r="C28" s="247"/>
      <c r="D28" s="247"/>
      <c r="E28" s="247"/>
      <c r="F28" s="247"/>
      <c r="G28" s="4"/>
    </row>
    <row r="29" spans="1:7" s="3" customFormat="1" ht="18" customHeight="1">
      <c r="A29" s="5"/>
      <c r="B29" s="247" t="s">
        <v>107</v>
      </c>
      <c r="C29" s="247"/>
      <c r="D29" s="247"/>
      <c r="E29" s="247"/>
      <c r="F29" s="247"/>
      <c r="G29" s="4"/>
    </row>
    <row r="30" spans="1:7" s="3" customFormat="1" ht="18" customHeight="1">
      <c r="A30" s="5"/>
      <c r="B30" s="247" t="s">
        <v>108</v>
      </c>
      <c r="C30" s="247"/>
      <c r="D30" s="247"/>
      <c r="E30" s="247"/>
      <c r="F30" s="247"/>
      <c r="G30" s="4"/>
    </row>
    <row r="31" spans="1:7" s="3" customFormat="1" ht="18" customHeight="1">
      <c r="A31" s="5"/>
      <c r="B31" s="247" t="s">
        <v>109</v>
      </c>
      <c r="C31" s="247"/>
      <c r="D31" s="247"/>
      <c r="E31" s="247"/>
      <c r="F31" s="247"/>
      <c r="G31" s="4"/>
    </row>
    <row r="32" spans="1:7" s="3" customFormat="1" ht="18" customHeight="1">
      <c r="A32" s="5"/>
      <c r="B32" s="247" t="s">
        <v>110</v>
      </c>
      <c r="C32" s="247"/>
      <c r="D32" s="247"/>
      <c r="E32" s="247"/>
      <c r="F32" s="247"/>
      <c r="G32" s="4"/>
    </row>
    <row r="33" spans="1:7" s="3" customFormat="1" ht="60" customHeight="1">
      <c r="A33" s="5"/>
      <c r="B33" s="247" t="s">
        <v>224</v>
      </c>
      <c r="C33" s="247"/>
      <c r="D33" s="247"/>
      <c r="E33" s="247"/>
      <c r="F33" s="247"/>
      <c r="G33" s="4"/>
    </row>
    <row r="34" spans="1:7" s="3" customFormat="1" ht="30" customHeight="1">
      <c r="A34" s="5"/>
      <c r="B34" s="247" t="s">
        <v>111</v>
      </c>
      <c r="C34" s="247"/>
      <c r="D34" s="247"/>
      <c r="E34" s="247"/>
      <c r="F34" s="247"/>
      <c r="G34" s="4"/>
    </row>
    <row r="35" spans="1:7" s="3" customFormat="1" ht="18" customHeight="1">
      <c r="A35" s="5"/>
      <c r="B35" s="247" t="s">
        <v>112</v>
      </c>
      <c r="C35" s="247"/>
      <c r="D35" s="247"/>
      <c r="E35" s="247"/>
      <c r="F35" s="247"/>
      <c r="G35" s="4"/>
    </row>
    <row r="36" spans="1:7" s="3" customFormat="1" ht="18" customHeight="1">
      <c r="A36" s="5"/>
      <c r="B36" s="7" t="s">
        <v>113</v>
      </c>
      <c r="C36" s="4"/>
      <c r="D36" s="4"/>
      <c r="E36" s="2"/>
      <c r="F36" s="2"/>
      <c r="G36" s="4"/>
    </row>
    <row r="37" spans="1:7" s="3" customFormat="1" ht="30" customHeight="1">
      <c r="A37" s="5"/>
      <c r="B37" s="247" t="s">
        <v>114</v>
      </c>
      <c r="C37" s="247"/>
      <c r="D37" s="247"/>
      <c r="E37" s="247"/>
      <c r="F37" s="247"/>
      <c r="G37" s="4"/>
    </row>
    <row r="38" spans="1:7" s="3" customFormat="1" ht="30" customHeight="1">
      <c r="A38" s="5"/>
      <c r="B38" s="247" t="s">
        <v>115</v>
      </c>
      <c r="C38" s="247"/>
      <c r="D38" s="247"/>
      <c r="E38" s="247"/>
      <c r="F38" s="247"/>
      <c r="G38" s="4"/>
    </row>
    <row r="39" spans="1:7" s="3" customFormat="1" ht="39.75" customHeight="1">
      <c r="A39" s="5"/>
      <c r="B39" s="247" t="s">
        <v>116</v>
      </c>
      <c r="C39" s="247"/>
      <c r="D39" s="247"/>
      <c r="E39" s="247"/>
      <c r="F39" s="247"/>
      <c r="G39" s="4"/>
    </row>
    <row r="40" spans="1:7" s="3" customFormat="1" ht="18" customHeight="1">
      <c r="A40" s="5"/>
      <c r="B40" s="247" t="s">
        <v>117</v>
      </c>
      <c r="C40" s="247"/>
      <c r="D40" s="247"/>
      <c r="E40" s="247"/>
      <c r="F40" s="247"/>
      <c r="G40" s="4"/>
    </row>
    <row r="41" spans="1:7" s="3" customFormat="1" ht="18" customHeight="1">
      <c r="A41" s="5"/>
      <c r="B41" s="247" t="s">
        <v>118</v>
      </c>
      <c r="C41" s="247"/>
      <c r="D41" s="247"/>
      <c r="E41" s="247"/>
      <c r="F41" s="247"/>
      <c r="G41" s="4"/>
    </row>
    <row r="42" spans="1:7" s="3" customFormat="1" ht="30" customHeight="1">
      <c r="A42" s="5"/>
      <c r="B42" s="247" t="s">
        <v>119</v>
      </c>
      <c r="C42" s="247"/>
      <c r="D42" s="247"/>
      <c r="E42" s="247"/>
      <c r="F42" s="247"/>
      <c r="G42" s="4"/>
    </row>
    <row r="43" spans="1:7" s="3" customFormat="1" ht="30" customHeight="1">
      <c r="A43" s="5"/>
      <c r="B43" s="247" t="s">
        <v>120</v>
      </c>
      <c r="C43" s="247"/>
      <c r="D43" s="247"/>
      <c r="E43" s="247"/>
      <c r="F43" s="247"/>
      <c r="G43" s="4"/>
    </row>
    <row r="44" spans="1:7" s="3" customFormat="1" ht="12">
      <c r="A44" s="5"/>
      <c r="B44" s="4"/>
      <c r="C44" s="4"/>
      <c r="D44" s="4"/>
      <c r="E44" s="2"/>
      <c r="F44" s="2"/>
      <c r="G44" s="4"/>
    </row>
    <row r="45" spans="1:7" s="3" customFormat="1" ht="30" customHeight="1">
      <c r="A45" s="5"/>
      <c r="B45" s="247" t="s">
        <v>121</v>
      </c>
      <c r="C45" s="247"/>
      <c r="D45" s="247"/>
      <c r="E45" s="247"/>
      <c r="F45" s="247"/>
      <c r="G45" s="4"/>
    </row>
    <row r="46" spans="1:7" s="3" customFormat="1" ht="12">
      <c r="A46" s="5"/>
      <c r="B46" s="4"/>
      <c r="C46" s="4"/>
      <c r="D46" s="8"/>
      <c r="E46" s="2"/>
      <c r="F46" s="2"/>
      <c r="G46" s="4"/>
    </row>
    <row r="47" spans="1:7" s="3" customFormat="1" ht="12">
      <c r="A47" s="5"/>
      <c r="B47" s="4"/>
      <c r="C47" s="4"/>
      <c r="D47" s="8"/>
      <c r="E47" s="2"/>
      <c r="F47" s="2"/>
      <c r="G47" s="4"/>
    </row>
    <row r="48" spans="1:7" s="3" customFormat="1" ht="12">
      <c r="A48" s="5"/>
      <c r="B48" s="4"/>
      <c r="C48" s="4"/>
      <c r="D48" s="8"/>
      <c r="E48" s="2"/>
      <c r="F48" s="2"/>
      <c r="G48" s="4"/>
    </row>
    <row r="49" spans="1:7" s="3" customFormat="1" ht="12">
      <c r="A49" s="5"/>
      <c r="B49" s="4"/>
      <c r="C49" s="4"/>
      <c r="D49" s="8"/>
      <c r="E49" s="2"/>
      <c r="F49" s="2"/>
      <c r="G49" s="4"/>
    </row>
    <row r="50" spans="1:7" s="3" customFormat="1" ht="12">
      <c r="A50" s="5"/>
      <c r="B50" s="4"/>
      <c r="C50" s="4"/>
      <c r="D50" s="8"/>
      <c r="E50" s="2"/>
      <c r="F50" s="2"/>
      <c r="G50" s="4"/>
    </row>
    <row r="51" spans="1:7" s="3" customFormat="1" ht="12">
      <c r="A51" s="5"/>
      <c r="B51" s="4"/>
      <c r="C51" s="4"/>
      <c r="D51" s="8"/>
      <c r="E51" s="2"/>
      <c r="F51" s="2"/>
      <c r="G51" s="4"/>
    </row>
    <row r="52" spans="1:7" s="3" customFormat="1" ht="12">
      <c r="A52" s="5"/>
      <c r="B52" s="4"/>
      <c r="C52" s="4"/>
      <c r="D52" s="8"/>
      <c r="E52" s="2"/>
      <c r="F52" s="2"/>
      <c r="G52" s="4"/>
    </row>
    <row r="53" spans="1:7" s="3" customFormat="1" ht="12">
      <c r="A53" s="5"/>
      <c r="B53" s="4"/>
      <c r="C53" s="4"/>
      <c r="D53" s="8"/>
      <c r="E53" s="2"/>
      <c r="F53" s="2"/>
      <c r="G53" s="4"/>
    </row>
    <row r="54" spans="1:7" s="3" customFormat="1" ht="12">
      <c r="A54" s="5"/>
      <c r="B54" s="4"/>
      <c r="C54" s="4"/>
      <c r="D54" s="8"/>
      <c r="E54" s="2"/>
      <c r="F54" s="2"/>
      <c r="G54" s="4"/>
    </row>
    <row r="55" spans="1:7" s="3" customFormat="1" ht="12">
      <c r="A55" s="5"/>
      <c r="B55" s="4"/>
      <c r="C55" s="4"/>
      <c r="D55" s="8"/>
      <c r="E55" s="2"/>
      <c r="F55" s="2"/>
      <c r="G55" s="4"/>
    </row>
    <row r="56" spans="1:7" s="3" customFormat="1" ht="12">
      <c r="A56" s="5"/>
      <c r="B56" s="4"/>
      <c r="C56" s="4"/>
      <c r="D56" s="8"/>
      <c r="E56" s="2"/>
      <c r="F56" s="2"/>
      <c r="G56" s="4"/>
    </row>
    <row r="57" spans="1:7" s="3" customFormat="1" ht="12">
      <c r="A57" s="5"/>
      <c r="B57" s="4"/>
      <c r="C57" s="4"/>
      <c r="D57" s="8"/>
      <c r="E57" s="2"/>
      <c r="F57" s="2"/>
      <c r="G57" s="4"/>
    </row>
    <row r="58" spans="1:7" s="3" customFormat="1" ht="12">
      <c r="A58" s="5"/>
      <c r="B58" s="4"/>
      <c r="C58" s="4"/>
      <c r="D58" s="8"/>
      <c r="E58" s="2"/>
      <c r="F58" s="2"/>
      <c r="G58" s="4"/>
    </row>
    <row r="59" spans="1:7" s="3" customFormat="1" ht="12">
      <c r="A59" s="5"/>
      <c r="B59" s="4"/>
      <c r="C59" s="4"/>
      <c r="D59" s="8"/>
      <c r="E59" s="2"/>
      <c r="F59" s="2"/>
      <c r="G59" s="4"/>
    </row>
    <row r="60" spans="1:7" s="3" customFormat="1" ht="12">
      <c r="A60" s="5"/>
      <c r="B60" s="4"/>
      <c r="C60" s="4"/>
      <c r="D60" s="8"/>
      <c r="E60" s="2"/>
      <c r="F60" s="2"/>
      <c r="G60" s="4"/>
    </row>
    <row r="61" spans="1:7" s="3" customFormat="1" ht="12">
      <c r="A61" s="5"/>
      <c r="B61" s="4"/>
      <c r="C61" s="4"/>
      <c r="D61" s="8"/>
      <c r="E61" s="2"/>
      <c r="F61" s="2"/>
      <c r="G61" s="4"/>
    </row>
    <row r="62" spans="1:7" s="3" customFormat="1" ht="12">
      <c r="A62" s="5"/>
      <c r="B62" s="4"/>
      <c r="C62" s="4"/>
      <c r="D62" s="8"/>
      <c r="E62" s="2"/>
      <c r="F62" s="2"/>
      <c r="G62" s="4"/>
    </row>
    <row r="63" spans="1:7" s="3" customFormat="1" ht="12">
      <c r="A63" s="5"/>
      <c r="B63" s="4"/>
      <c r="C63" s="4"/>
      <c r="D63" s="8"/>
      <c r="E63" s="2"/>
      <c r="F63" s="2"/>
      <c r="G63" s="4"/>
    </row>
    <row r="67" spans="1:6" s="14" customFormat="1" ht="39" customHeight="1">
      <c r="A67" s="9" t="s">
        <v>122</v>
      </c>
      <c r="B67" s="39" t="s">
        <v>123</v>
      </c>
      <c r="C67" s="134" t="s">
        <v>250</v>
      </c>
      <c r="D67" s="136" t="s">
        <v>249</v>
      </c>
      <c r="E67" s="135" t="s">
        <v>26</v>
      </c>
      <c r="F67" s="157" t="s">
        <v>76</v>
      </c>
    </row>
    <row r="68" spans="4:6" s="14" customFormat="1" ht="12">
      <c r="D68" s="15"/>
      <c r="F68" s="16">
        <f>IF(D68="","",D68*E68)</f>
      </c>
    </row>
    <row r="69" spans="1:6" s="3" customFormat="1" ht="39.75" customHeight="1">
      <c r="A69" s="17" t="s">
        <v>124</v>
      </c>
      <c r="B69" s="18" t="s">
        <v>125</v>
      </c>
      <c r="C69" s="19" t="s">
        <v>126</v>
      </c>
      <c r="D69" s="20">
        <v>45</v>
      </c>
      <c r="E69" s="21">
        <v>0</v>
      </c>
      <c r="F69" s="21">
        <f>E69*D69</f>
        <v>0</v>
      </c>
    </row>
    <row r="70" spans="1:6" s="27" customFormat="1" ht="12" customHeight="1">
      <c r="A70" s="22"/>
      <c r="B70" s="23"/>
      <c r="C70" s="24"/>
      <c r="D70" s="25"/>
      <c r="E70" s="26"/>
      <c r="F70" s="26"/>
    </row>
    <row r="71" spans="1:6" s="3" customFormat="1" ht="49.5" customHeight="1">
      <c r="A71" s="17" t="s">
        <v>127</v>
      </c>
      <c r="B71" s="18" t="s">
        <v>128</v>
      </c>
      <c r="C71" s="19" t="s">
        <v>129</v>
      </c>
      <c r="D71" s="20">
        <v>1</v>
      </c>
      <c r="E71" s="21">
        <v>0</v>
      </c>
      <c r="F71" s="21">
        <f>E71*D71</f>
        <v>0</v>
      </c>
    </row>
    <row r="72" spans="1:6" s="3" customFormat="1" ht="12.75" customHeight="1">
      <c r="A72" s="28"/>
      <c r="B72" s="18"/>
      <c r="C72" s="19"/>
      <c r="D72" s="20"/>
      <c r="E72" s="21"/>
      <c r="F72" s="21"/>
    </row>
    <row r="73" spans="1:6" s="14" customFormat="1" ht="75.75" customHeight="1">
      <c r="A73" s="29" t="s">
        <v>130</v>
      </c>
      <c r="B73" s="30" t="s">
        <v>66</v>
      </c>
      <c r="C73" s="31" t="s">
        <v>163</v>
      </c>
      <c r="D73" s="32">
        <f>10.5*24</f>
        <v>252</v>
      </c>
      <c r="E73" s="21">
        <v>0</v>
      </c>
      <c r="F73" s="21">
        <f>E73*D73</f>
        <v>0</v>
      </c>
    </row>
    <row r="74" s="14" customFormat="1" ht="12">
      <c r="D74" s="15"/>
    </row>
    <row r="75" spans="1:6" s="38" customFormat="1" ht="24.75" customHeight="1">
      <c r="A75" s="33" t="s">
        <v>122</v>
      </c>
      <c r="B75" s="34" t="s">
        <v>131</v>
      </c>
      <c r="C75" s="35"/>
      <c r="D75" s="36"/>
      <c r="E75" s="35" t="s">
        <v>132</v>
      </c>
      <c r="F75" s="37">
        <f>SUM(F69:F74)</f>
        <v>0</v>
      </c>
    </row>
    <row r="78" spans="1:6" s="38" customFormat="1" ht="12">
      <c r="A78" s="9" t="s">
        <v>133</v>
      </c>
      <c r="B78" s="39" t="s">
        <v>134</v>
      </c>
      <c r="C78" s="40"/>
      <c r="D78" s="41"/>
      <c r="E78" s="42"/>
      <c r="F78" s="42">
        <f>IF(D78="","",D78*E78)</f>
      </c>
    </row>
    <row r="79" s="14" customFormat="1" ht="4.5" customHeight="1">
      <c r="D79" s="15"/>
    </row>
    <row r="80" spans="1:6" s="14" customFormat="1" ht="78" customHeight="1">
      <c r="A80" s="29" t="s">
        <v>135</v>
      </c>
      <c r="B80" s="43" t="s">
        <v>251</v>
      </c>
      <c r="C80" s="31"/>
      <c r="D80" s="15"/>
      <c r="F80" s="16">
        <f>IF(E80="","",D80*E80)</f>
      </c>
    </row>
    <row r="81" spans="2:6" s="14" customFormat="1" ht="24">
      <c r="B81" s="44" t="s">
        <v>136</v>
      </c>
      <c r="C81" s="31" t="s">
        <v>163</v>
      </c>
      <c r="D81" s="32">
        <f>3*24</f>
        <v>72</v>
      </c>
      <c r="E81" s="21">
        <v>0</v>
      </c>
      <c r="F81" s="21">
        <f>E81*D81</f>
        <v>0</v>
      </c>
    </row>
    <row r="82" spans="2:6" s="14" customFormat="1" ht="24">
      <c r="B82" s="44" t="s">
        <v>137</v>
      </c>
      <c r="C82" s="31" t="s">
        <v>141</v>
      </c>
      <c r="D82" s="32">
        <f>8+6+6+8</f>
        <v>28</v>
      </c>
      <c r="E82" s="21">
        <v>0</v>
      </c>
      <c r="F82" s="21">
        <f>E82*D82</f>
        <v>0</v>
      </c>
    </row>
    <row r="83" spans="2:6" s="14" customFormat="1" ht="12.75" customHeight="1">
      <c r="B83" s="45"/>
      <c r="C83" s="31"/>
      <c r="D83" s="15"/>
      <c r="E83" s="21"/>
      <c r="F83" s="21"/>
    </row>
    <row r="84" spans="1:6" s="14" customFormat="1" ht="78.75" customHeight="1">
      <c r="A84" s="29" t="s">
        <v>138</v>
      </c>
      <c r="B84" s="46" t="s">
        <v>67</v>
      </c>
      <c r="C84" s="31"/>
      <c r="D84" s="15"/>
      <c r="E84" s="21"/>
      <c r="F84" s="21"/>
    </row>
    <row r="85" spans="2:6" s="14" customFormat="1" ht="12">
      <c r="B85" s="45" t="s">
        <v>139</v>
      </c>
      <c r="C85" s="31" t="s">
        <v>129</v>
      </c>
      <c r="D85" s="32">
        <v>2</v>
      </c>
      <c r="E85" s="21">
        <v>0</v>
      </c>
      <c r="F85" s="21">
        <f>E85*D85</f>
        <v>0</v>
      </c>
    </row>
    <row r="86" spans="2:6" s="14" customFormat="1" ht="4.5" customHeight="1">
      <c r="B86" s="45"/>
      <c r="C86" s="31"/>
      <c r="D86" s="32"/>
      <c r="E86" s="21"/>
      <c r="F86" s="21"/>
    </row>
    <row r="87" spans="1:6" s="14" customFormat="1" ht="84">
      <c r="A87" s="29" t="s">
        <v>140</v>
      </c>
      <c r="B87" s="46" t="s">
        <v>68</v>
      </c>
      <c r="C87" s="31"/>
      <c r="D87" s="15"/>
      <c r="E87" s="21"/>
      <c r="F87" s="21"/>
    </row>
    <row r="88" spans="2:6" s="14" customFormat="1" ht="12">
      <c r="B88" s="45" t="s">
        <v>211</v>
      </c>
      <c r="C88" s="31" t="s">
        <v>141</v>
      </c>
      <c r="D88" s="32">
        <v>44</v>
      </c>
      <c r="E88" s="21">
        <v>0</v>
      </c>
      <c r="F88" s="21">
        <f>E88*D88</f>
        <v>0</v>
      </c>
    </row>
    <row r="89" spans="2:6" s="14" customFormat="1" ht="12">
      <c r="B89" s="45" t="s">
        <v>149</v>
      </c>
      <c r="C89" s="31" t="s">
        <v>141</v>
      </c>
      <c r="D89" s="32">
        <v>9</v>
      </c>
      <c r="E89" s="21">
        <v>0</v>
      </c>
      <c r="F89" s="21">
        <f>E89*D89</f>
        <v>0</v>
      </c>
    </row>
    <row r="90" spans="2:6" s="14" customFormat="1" ht="12">
      <c r="B90" s="45" t="s">
        <v>142</v>
      </c>
      <c r="C90" s="31" t="s">
        <v>141</v>
      </c>
      <c r="D90" s="32">
        <v>0</v>
      </c>
      <c r="E90" s="21">
        <v>0</v>
      </c>
      <c r="F90" s="21">
        <f>E90*D90</f>
        <v>0</v>
      </c>
    </row>
    <row r="91" spans="2:6" s="14" customFormat="1" ht="12">
      <c r="B91" s="45" t="s">
        <v>143</v>
      </c>
      <c r="C91" s="31" t="s">
        <v>141</v>
      </c>
      <c r="D91" s="32">
        <v>0</v>
      </c>
      <c r="E91" s="21">
        <v>0</v>
      </c>
      <c r="F91" s="21">
        <f>E91*D91</f>
        <v>0</v>
      </c>
    </row>
    <row r="92" spans="2:6" s="14" customFormat="1" ht="4.5" customHeight="1">
      <c r="B92" s="45"/>
      <c r="C92" s="31"/>
      <c r="D92" s="15"/>
      <c r="E92" s="21"/>
      <c r="F92" s="21"/>
    </row>
    <row r="93" spans="1:6" s="14" customFormat="1" ht="24">
      <c r="A93" s="29" t="s">
        <v>144</v>
      </c>
      <c r="B93" s="30" t="s">
        <v>145</v>
      </c>
      <c r="C93" s="31"/>
      <c r="D93" s="32"/>
      <c r="E93" s="21"/>
      <c r="F93" s="21"/>
    </row>
    <row r="94" spans="1:6" s="14" customFormat="1" ht="25.5" customHeight="1">
      <c r="A94" s="29"/>
      <c r="B94" s="44" t="s">
        <v>146</v>
      </c>
      <c r="C94" s="31" t="s">
        <v>163</v>
      </c>
      <c r="D94" s="32">
        <v>88</v>
      </c>
      <c r="E94" s="21">
        <v>0</v>
      </c>
      <c r="F94" s="21">
        <f>D94*E94</f>
        <v>0</v>
      </c>
    </row>
    <row r="95" spans="1:6" s="14" customFormat="1" ht="24">
      <c r="A95" s="29"/>
      <c r="B95" s="44" t="s">
        <v>137</v>
      </c>
      <c r="C95" s="31" t="s">
        <v>163</v>
      </c>
      <c r="D95" s="32">
        <v>18.85</v>
      </c>
      <c r="E95" s="21">
        <v>0</v>
      </c>
      <c r="F95" s="21">
        <f>D95*E95</f>
        <v>0</v>
      </c>
    </row>
    <row r="96" spans="3:6" s="14" customFormat="1" ht="4.5" customHeight="1">
      <c r="C96" s="31"/>
      <c r="D96" s="15"/>
      <c r="E96" s="21"/>
      <c r="F96" s="21"/>
    </row>
    <row r="97" spans="1:6" s="14" customFormat="1" ht="60">
      <c r="A97" s="29" t="s">
        <v>147</v>
      </c>
      <c r="B97" s="30" t="s">
        <v>150</v>
      </c>
      <c r="C97" s="31" t="s">
        <v>164</v>
      </c>
      <c r="D97" s="32">
        <v>0</v>
      </c>
      <c r="E97" s="21">
        <v>0</v>
      </c>
      <c r="F97" s="21">
        <f>D97*E97</f>
        <v>0</v>
      </c>
    </row>
    <row r="98" spans="2:4" s="14" customFormat="1" ht="12">
      <c r="B98" s="46"/>
      <c r="C98" s="31"/>
      <c r="D98" s="15"/>
    </row>
    <row r="99" spans="1:6" s="38" customFormat="1" ht="24.75" customHeight="1">
      <c r="A99" s="33" t="s">
        <v>133</v>
      </c>
      <c r="B99" s="34" t="s">
        <v>148</v>
      </c>
      <c r="C99" s="35"/>
      <c r="D99" s="36"/>
      <c r="E99" s="35" t="s">
        <v>132</v>
      </c>
      <c r="F99" s="37">
        <f>SUM(F81:F98)</f>
        <v>0</v>
      </c>
    </row>
    <row r="103" spans="1:6" s="38" customFormat="1" ht="12">
      <c r="A103" s="9" t="s">
        <v>151</v>
      </c>
      <c r="B103" s="39" t="s">
        <v>152</v>
      </c>
      <c r="C103" s="40"/>
      <c r="D103" s="41"/>
      <c r="E103" s="42"/>
      <c r="F103" s="42">
        <f>IF(D103="","",D103*E103)</f>
      </c>
    </row>
    <row r="104" spans="4:6" s="14" customFormat="1" ht="4.5" customHeight="1">
      <c r="D104" s="15"/>
      <c r="F104" s="16">
        <f>IF(E104="","",D104*E104)</f>
      </c>
    </row>
    <row r="105" spans="1:6" s="14" customFormat="1" ht="48">
      <c r="A105" s="54" t="s">
        <v>214</v>
      </c>
      <c r="B105" s="94" t="s">
        <v>215</v>
      </c>
      <c r="C105" s="31" t="s">
        <v>163</v>
      </c>
      <c r="D105" s="32">
        <v>0</v>
      </c>
      <c r="E105" s="21">
        <v>0</v>
      </c>
      <c r="F105" s="21">
        <f>D105*E105</f>
        <v>0</v>
      </c>
    </row>
    <row r="106" spans="4:6" s="14" customFormat="1" ht="12">
      <c r="D106" s="15"/>
      <c r="F106" s="16"/>
    </row>
    <row r="107" spans="1:6" s="14" customFormat="1" ht="174.75" customHeight="1">
      <c r="A107" s="29" t="s">
        <v>153</v>
      </c>
      <c r="B107" s="52" t="s">
        <v>77</v>
      </c>
      <c r="F107" s="16"/>
    </row>
    <row r="108" spans="2:6" s="14" customFormat="1" ht="13.5">
      <c r="B108" s="53" t="s">
        <v>166</v>
      </c>
      <c r="C108" s="31" t="s">
        <v>164</v>
      </c>
      <c r="D108" s="15">
        <v>0</v>
      </c>
      <c r="E108" s="55">
        <v>0</v>
      </c>
      <c r="F108" s="16">
        <f>E108*D108</f>
        <v>0</v>
      </c>
    </row>
    <row r="109" spans="2:6" s="14" customFormat="1" ht="13.5">
      <c r="B109" s="53" t="s">
        <v>167</v>
      </c>
      <c r="C109" s="31" t="s">
        <v>164</v>
      </c>
      <c r="D109" s="15">
        <v>0</v>
      </c>
      <c r="E109" s="55">
        <v>0</v>
      </c>
      <c r="F109" s="16">
        <f>E109*D109</f>
        <v>0</v>
      </c>
    </row>
    <row r="110" spans="4:6" s="14" customFormat="1" ht="12">
      <c r="D110" s="15"/>
      <c r="F110" s="16"/>
    </row>
    <row r="111" spans="1:6" s="14" customFormat="1" ht="108" customHeight="1">
      <c r="A111" s="54" t="s">
        <v>154</v>
      </c>
      <c r="B111" s="43" t="s">
        <v>78</v>
      </c>
      <c r="C111" s="31" t="s">
        <v>163</v>
      </c>
      <c r="D111" s="32">
        <f>D81+2.95*24</f>
        <v>142.8</v>
      </c>
      <c r="E111" s="21">
        <v>0</v>
      </c>
      <c r="F111" s="21">
        <f>E111*D111</f>
        <v>0</v>
      </c>
    </row>
    <row r="112" spans="4:6" s="14" customFormat="1" ht="13.5" customHeight="1">
      <c r="D112" s="15"/>
      <c r="E112" s="21"/>
      <c r="F112" s="21"/>
    </row>
    <row r="113" spans="1:6" s="14" customFormat="1" ht="75" customHeight="1">
      <c r="A113" s="29" t="s">
        <v>155</v>
      </c>
      <c r="B113" s="56" t="s">
        <v>3</v>
      </c>
      <c r="D113" s="15"/>
      <c r="E113" s="21"/>
      <c r="F113" s="21"/>
    </row>
    <row r="114" spans="2:6" s="14" customFormat="1" ht="141.75" customHeight="1">
      <c r="B114" s="137" t="s">
        <v>79</v>
      </c>
      <c r="C114" s="31" t="s">
        <v>163</v>
      </c>
      <c r="D114" s="32">
        <f>D111*0.3</f>
        <v>42.84</v>
      </c>
      <c r="E114" s="21">
        <v>0</v>
      </c>
      <c r="F114" s="21">
        <f>E114*D114</f>
        <v>0</v>
      </c>
    </row>
    <row r="115" spans="4:6" s="14" customFormat="1" ht="12" customHeight="1">
      <c r="D115" s="15"/>
      <c r="E115" s="21"/>
      <c r="F115" s="21"/>
    </row>
    <row r="116" spans="1:6" s="14" customFormat="1" ht="193.5" customHeight="1">
      <c r="A116" s="29" t="s">
        <v>156</v>
      </c>
      <c r="B116" s="47" t="s">
        <v>80</v>
      </c>
      <c r="C116" s="31"/>
      <c r="D116" s="15"/>
      <c r="E116" s="21"/>
      <c r="F116" s="21"/>
    </row>
    <row r="117" spans="1:6" s="14" customFormat="1" ht="13.5" customHeight="1">
      <c r="A117" s="29"/>
      <c r="B117" s="30" t="s">
        <v>168</v>
      </c>
      <c r="C117" s="31" t="s">
        <v>129</v>
      </c>
      <c r="D117" s="15">
        <v>1</v>
      </c>
      <c r="E117" s="21">
        <v>0</v>
      </c>
      <c r="F117" s="21">
        <f>D117*E117</f>
        <v>0</v>
      </c>
    </row>
    <row r="118" spans="1:6" s="14" customFormat="1" ht="13.5" customHeight="1">
      <c r="A118" s="29"/>
      <c r="B118" s="30" t="s">
        <v>170</v>
      </c>
      <c r="C118" s="31" t="s">
        <v>129</v>
      </c>
      <c r="D118" s="15">
        <v>1</v>
      </c>
      <c r="E118" s="21">
        <v>0</v>
      </c>
      <c r="F118" s="21">
        <f>D118*E118</f>
        <v>0</v>
      </c>
    </row>
    <row r="119" spans="1:6" s="14" customFormat="1" ht="13.5" customHeight="1">
      <c r="A119" s="29"/>
      <c r="B119" s="30" t="s">
        <v>169</v>
      </c>
      <c r="C119" s="31" t="s">
        <v>129</v>
      </c>
      <c r="D119" s="15">
        <v>1</v>
      </c>
      <c r="E119" s="21">
        <v>0</v>
      </c>
      <c r="F119" s="21">
        <f>D119*E119</f>
        <v>0</v>
      </c>
    </row>
    <row r="120" spans="4:6" s="48" customFormat="1" ht="6" customHeight="1">
      <c r="D120" s="49"/>
      <c r="E120" s="26"/>
      <c r="F120" s="26"/>
    </row>
    <row r="121" spans="1:6" s="14" customFormat="1" ht="144.75" customHeight="1">
      <c r="A121" s="29" t="s">
        <v>157</v>
      </c>
      <c r="B121" s="43" t="s">
        <v>81</v>
      </c>
      <c r="C121" s="31" t="s">
        <v>158</v>
      </c>
      <c r="D121" s="15"/>
      <c r="E121" s="21"/>
      <c r="F121" s="21"/>
    </row>
    <row r="122" spans="1:6" s="14" customFormat="1" ht="4.5" customHeight="1">
      <c r="A122" s="29"/>
      <c r="B122" s="50"/>
      <c r="C122" s="31"/>
      <c r="D122" s="15"/>
      <c r="E122" s="21"/>
      <c r="F122" s="21"/>
    </row>
    <row r="123" spans="1:6" s="14" customFormat="1" ht="13.5" customHeight="1">
      <c r="A123" s="29"/>
      <c r="B123" s="30" t="s">
        <v>171</v>
      </c>
      <c r="C123" s="31" t="s">
        <v>165</v>
      </c>
      <c r="D123" s="15">
        <v>5</v>
      </c>
      <c r="E123" s="21">
        <v>0</v>
      </c>
      <c r="F123" s="21">
        <f>D123*E123</f>
        <v>0</v>
      </c>
    </row>
    <row r="124" spans="1:6" s="14" customFormat="1" ht="13.5" customHeight="1">
      <c r="A124" s="29"/>
      <c r="B124" s="30" t="s">
        <v>172</v>
      </c>
      <c r="C124" s="31" t="s">
        <v>165</v>
      </c>
      <c r="D124" s="15">
        <v>5</v>
      </c>
      <c r="E124" s="21">
        <v>0</v>
      </c>
      <c r="F124" s="21">
        <f>D124*E124</f>
        <v>0</v>
      </c>
    </row>
    <row r="125" spans="1:6" s="14" customFormat="1" ht="13.5" customHeight="1">
      <c r="A125" s="29"/>
      <c r="B125" s="30" t="s">
        <v>173</v>
      </c>
      <c r="C125" s="31" t="s">
        <v>165</v>
      </c>
      <c r="D125" s="15">
        <v>5</v>
      </c>
      <c r="E125" s="21">
        <v>0</v>
      </c>
      <c r="F125" s="21">
        <f>D125*E125</f>
        <v>0</v>
      </c>
    </row>
    <row r="126" spans="1:6" s="14" customFormat="1" ht="13.5" customHeight="1">
      <c r="A126" s="29"/>
      <c r="B126" s="30" t="s">
        <v>174</v>
      </c>
      <c r="C126" s="31" t="s">
        <v>165</v>
      </c>
      <c r="D126" s="15">
        <v>9</v>
      </c>
      <c r="E126" s="21">
        <v>0</v>
      </c>
      <c r="F126" s="21">
        <f>D126*E126</f>
        <v>0</v>
      </c>
    </row>
    <row r="127" spans="1:6" s="14" customFormat="1" ht="13.5" customHeight="1">
      <c r="A127" s="29"/>
      <c r="B127" s="30" t="s">
        <v>175</v>
      </c>
      <c r="C127" s="31" t="s">
        <v>165</v>
      </c>
      <c r="D127" s="15">
        <v>9</v>
      </c>
      <c r="E127" s="21">
        <v>0</v>
      </c>
      <c r="F127" s="21">
        <f>D127*E127</f>
        <v>0</v>
      </c>
    </row>
    <row r="128" spans="4:6" s="14" customFormat="1" ht="4.5" customHeight="1">
      <c r="D128" s="15"/>
      <c r="E128" s="21"/>
      <c r="F128" s="21"/>
    </row>
    <row r="129" spans="1:6" s="14" customFormat="1" ht="102.75" customHeight="1">
      <c r="A129" s="29" t="s">
        <v>159</v>
      </c>
      <c r="B129" s="30" t="s">
        <v>82</v>
      </c>
      <c r="C129" s="31" t="s">
        <v>163</v>
      </c>
      <c r="D129" s="15">
        <f>8.5*1.32</f>
        <v>11.22</v>
      </c>
      <c r="E129" s="21">
        <v>0</v>
      </c>
      <c r="F129" s="21">
        <f>D129*E129</f>
        <v>0</v>
      </c>
    </row>
    <row r="130" spans="1:6" s="14" customFormat="1" ht="24">
      <c r="A130" s="29" t="s">
        <v>160</v>
      </c>
      <c r="B130" s="30" t="s">
        <v>216</v>
      </c>
      <c r="C130" s="31" t="s">
        <v>129</v>
      </c>
      <c r="D130" s="15">
        <v>0</v>
      </c>
      <c r="E130" s="21">
        <v>0</v>
      </c>
      <c r="F130" s="21">
        <f>E130*D130</f>
        <v>0</v>
      </c>
    </row>
    <row r="131" spans="1:6" s="14" customFormat="1" ht="12">
      <c r="A131" s="29"/>
      <c r="B131" s="30"/>
      <c r="C131" s="31"/>
      <c r="D131" s="15"/>
      <c r="E131" s="21"/>
      <c r="F131" s="21"/>
    </row>
    <row r="132" spans="4:6" s="48" customFormat="1" ht="4.5" customHeight="1">
      <c r="D132" s="49"/>
      <c r="E132" s="26"/>
      <c r="F132" s="26"/>
    </row>
    <row r="133" spans="1:6" s="14" customFormat="1" ht="54.75" customHeight="1">
      <c r="A133" s="54" t="s">
        <v>217</v>
      </c>
      <c r="B133" s="30" t="s">
        <v>161</v>
      </c>
      <c r="C133" s="31" t="s">
        <v>163</v>
      </c>
      <c r="D133" s="32">
        <f>10*0.12+9*0.3+9*0.15</f>
        <v>5.249999999999999</v>
      </c>
      <c r="E133" s="21">
        <v>0</v>
      </c>
      <c r="F133" s="21">
        <f>E133*D133</f>
        <v>0</v>
      </c>
    </row>
    <row r="134" spans="1:6" s="14" customFormat="1" ht="12.75" customHeight="1">
      <c r="A134" s="29"/>
      <c r="B134" s="30"/>
      <c r="C134" s="31"/>
      <c r="D134" s="32"/>
      <c r="E134" s="16"/>
      <c r="F134" s="16"/>
    </row>
    <row r="135" spans="1:6" s="38" customFormat="1" ht="24.75" customHeight="1">
      <c r="A135" s="33" t="s">
        <v>151</v>
      </c>
      <c r="B135" s="34" t="s">
        <v>162</v>
      </c>
      <c r="C135" s="35"/>
      <c r="D135" s="36"/>
      <c r="E135" s="35" t="s">
        <v>132</v>
      </c>
      <c r="F135" s="37">
        <f>SUM(F105:F134)</f>
        <v>0</v>
      </c>
    </row>
    <row r="142" spans="1:6" s="38" customFormat="1" ht="12">
      <c r="A142" s="59" t="s">
        <v>176</v>
      </c>
      <c r="B142" s="39" t="s">
        <v>177</v>
      </c>
      <c r="C142" s="40"/>
      <c r="D142" s="41"/>
      <c r="E142" s="60"/>
      <c r="F142" s="60">
        <f>IF(D142="","",D142*E142)</f>
      </c>
    </row>
    <row r="144" spans="1:6" s="3" customFormat="1" ht="149.25" customHeight="1">
      <c r="A144" s="28" t="s">
        <v>180</v>
      </c>
      <c r="B144" s="56" t="s">
        <v>41</v>
      </c>
      <c r="C144" s="19"/>
      <c r="D144" s="20"/>
      <c r="E144" s="57"/>
      <c r="F144" s="57"/>
    </row>
    <row r="145" spans="1:6" s="3" customFormat="1" ht="74.25" customHeight="1">
      <c r="A145" s="28"/>
      <c r="B145" s="58" t="s">
        <v>21</v>
      </c>
      <c r="C145" s="19" t="s">
        <v>129</v>
      </c>
      <c r="D145" s="20">
        <v>1</v>
      </c>
      <c r="E145" s="62">
        <v>0</v>
      </c>
      <c r="F145" s="62">
        <f>E145*D145</f>
        <v>0</v>
      </c>
    </row>
    <row r="146" spans="1:6" s="3" customFormat="1" ht="72">
      <c r="A146" s="28"/>
      <c r="B146" s="58" t="s">
        <v>70</v>
      </c>
      <c r="C146" s="19" t="s">
        <v>129</v>
      </c>
      <c r="D146" s="20">
        <v>1</v>
      </c>
      <c r="E146" s="62">
        <v>0</v>
      </c>
      <c r="F146" s="62">
        <f>E146*D146</f>
        <v>0</v>
      </c>
    </row>
    <row r="148" spans="1:6" s="3" customFormat="1" ht="120.75" customHeight="1">
      <c r="A148" s="28" t="s">
        <v>181</v>
      </c>
      <c r="B148" s="56" t="s">
        <v>48</v>
      </c>
      <c r="C148" s="19"/>
      <c r="D148" s="20"/>
      <c r="E148" s="57"/>
      <c r="F148" s="57"/>
    </row>
    <row r="149" spans="1:6" s="3" customFormat="1" ht="60">
      <c r="A149" s="28"/>
      <c r="B149" s="58" t="s">
        <v>179</v>
      </c>
      <c r="C149" s="19" t="s">
        <v>129</v>
      </c>
      <c r="D149" s="20">
        <v>1</v>
      </c>
      <c r="E149" s="62">
        <v>0</v>
      </c>
      <c r="F149" s="62">
        <f>E149*D149</f>
        <v>0</v>
      </c>
    </row>
    <row r="150" spans="1:6" s="3" customFormat="1" ht="82.5" customHeight="1">
      <c r="A150" s="28"/>
      <c r="B150" s="58" t="s">
        <v>22</v>
      </c>
      <c r="C150" s="19" t="s">
        <v>129</v>
      </c>
      <c r="D150" s="20">
        <v>1</v>
      </c>
      <c r="E150" s="62">
        <v>0</v>
      </c>
      <c r="F150" s="62">
        <f>E150*D150</f>
        <v>0</v>
      </c>
    </row>
    <row r="152" spans="1:6" s="3" customFormat="1" ht="120.75" customHeight="1">
      <c r="A152" s="28" t="s">
        <v>182</v>
      </c>
      <c r="B152" s="56" t="s">
        <v>42</v>
      </c>
      <c r="C152" s="19"/>
      <c r="D152" s="20"/>
      <c r="E152" s="57"/>
      <c r="F152" s="57"/>
    </row>
    <row r="153" spans="1:6" s="3" customFormat="1" ht="60">
      <c r="A153" s="28"/>
      <c r="B153" s="58" t="s">
        <v>183</v>
      </c>
      <c r="C153" s="19" t="s">
        <v>129</v>
      </c>
      <c r="D153" s="20">
        <v>1</v>
      </c>
      <c r="E153" s="62">
        <v>0</v>
      </c>
      <c r="F153" s="62">
        <f>E153*D153</f>
        <v>0</v>
      </c>
    </row>
    <row r="154" spans="1:6" s="3" customFormat="1" ht="72">
      <c r="A154" s="28"/>
      <c r="B154" s="58" t="s">
        <v>69</v>
      </c>
      <c r="C154" s="19" t="s">
        <v>129</v>
      </c>
      <c r="D154" s="20">
        <v>1</v>
      </c>
      <c r="E154" s="62">
        <v>0</v>
      </c>
      <c r="F154" s="62">
        <f>E154*D154</f>
        <v>0</v>
      </c>
    </row>
    <row r="156" spans="1:6" s="38" customFormat="1" ht="24.75" customHeight="1">
      <c r="A156" s="33" t="s">
        <v>176</v>
      </c>
      <c r="B156" s="34" t="s">
        <v>178</v>
      </c>
      <c r="C156" s="35"/>
      <c r="D156" s="36"/>
      <c r="E156" s="35" t="s">
        <v>132</v>
      </c>
      <c r="F156" s="37">
        <f>SUM(F145:F155)</f>
        <v>0</v>
      </c>
    </row>
    <row r="160" spans="1:6" s="38" customFormat="1" ht="12">
      <c r="A160" s="59" t="s">
        <v>189</v>
      </c>
      <c r="B160" s="39" t="s">
        <v>185</v>
      </c>
      <c r="C160" s="40"/>
      <c r="D160" s="41"/>
      <c r="E160" s="60"/>
      <c r="F160" s="60">
        <f>IF(D160="","",D160*E160)</f>
      </c>
    </row>
    <row r="161" spans="1:6" s="3" customFormat="1" ht="6.75" customHeight="1">
      <c r="A161" s="28"/>
      <c r="B161" s="2"/>
      <c r="C161" s="19"/>
      <c r="D161" s="20"/>
      <c r="E161" s="57"/>
      <c r="F161" s="57"/>
    </row>
    <row r="162" spans="1:6" s="14" customFormat="1" ht="39.75" customHeight="1">
      <c r="A162" s="29" t="s">
        <v>190</v>
      </c>
      <c r="B162" s="46" t="s">
        <v>187</v>
      </c>
      <c r="C162" s="31" t="s">
        <v>158</v>
      </c>
      <c r="D162" s="15"/>
      <c r="E162" s="21"/>
      <c r="F162" s="21"/>
    </row>
    <row r="163" spans="2:6" s="14" customFormat="1" ht="12">
      <c r="B163" s="45" t="s">
        <v>211</v>
      </c>
      <c r="C163" s="31" t="s">
        <v>141</v>
      </c>
      <c r="D163" s="32">
        <v>44</v>
      </c>
      <c r="E163" s="21">
        <v>0</v>
      </c>
      <c r="F163" s="21">
        <f>E163*D163</f>
        <v>0</v>
      </c>
    </row>
    <row r="164" spans="2:6" s="14" customFormat="1" ht="12">
      <c r="B164" s="45" t="s">
        <v>149</v>
      </c>
      <c r="C164" s="31" t="s">
        <v>141</v>
      </c>
      <c r="D164" s="32">
        <v>9</v>
      </c>
      <c r="E164" s="21">
        <v>0</v>
      </c>
      <c r="F164" s="21">
        <f>E164*D164</f>
        <v>0</v>
      </c>
    </row>
    <row r="165" spans="2:6" s="14" customFormat="1" ht="12">
      <c r="B165" s="45" t="s">
        <v>142</v>
      </c>
      <c r="C165" s="31" t="s">
        <v>141</v>
      </c>
      <c r="D165" s="32">
        <v>6</v>
      </c>
      <c r="E165" s="21">
        <v>0</v>
      </c>
      <c r="F165" s="21">
        <f>E165*D165</f>
        <v>0</v>
      </c>
    </row>
    <row r="166" spans="2:6" s="14" customFormat="1" ht="12">
      <c r="B166" s="45" t="s">
        <v>143</v>
      </c>
      <c r="C166" s="31" t="s">
        <v>141</v>
      </c>
      <c r="D166" s="32">
        <f>D91</f>
        <v>0</v>
      </c>
      <c r="E166" s="21">
        <v>0</v>
      </c>
      <c r="F166" s="21">
        <f>E166*D166</f>
        <v>0</v>
      </c>
    </row>
    <row r="167" spans="2:6" s="14" customFormat="1" ht="12">
      <c r="B167" s="45" t="s">
        <v>191</v>
      </c>
      <c r="C167" s="31" t="s">
        <v>141</v>
      </c>
      <c r="D167" s="32">
        <v>4.5</v>
      </c>
      <c r="E167" s="21">
        <v>0</v>
      </c>
      <c r="F167" s="21">
        <f>E167*D167</f>
        <v>0</v>
      </c>
    </row>
    <row r="168" spans="1:6" s="3" customFormat="1" ht="4.5" customHeight="1">
      <c r="A168" s="28"/>
      <c r="B168" s="2"/>
      <c r="C168" s="19"/>
      <c r="D168" s="20"/>
      <c r="E168" s="57"/>
      <c r="F168" s="57"/>
    </row>
    <row r="169" spans="1:6" s="3" customFormat="1" ht="12">
      <c r="A169" s="33" t="s">
        <v>189</v>
      </c>
      <c r="B169" s="34" t="s">
        <v>188</v>
      </c>
      <c r="C169" s="35"/>
      <c r="D169" s="36"/>
      <c r="E169" s="35" t="s">
        <v>132</v>
      </c>
      <c r="F169" s="37">
        <f>SUM(F163:F167)</f>
        <v>0</v>
      </c>
    </row>
    <row r="173" spans="1:6" s="38" customFormat="1" ht="12">
      <c r="A173" s="59" t="s">
        <v>184</v>
      </c>
      <c r="B173" s="39" t="s">
        <v>193</v>
      </c>
      <c r="C173" s="40"/>
      <c r="D173" s="41"/>
      <c r="E173" s="60"/>
      <c r="F173" s="60">
        <f>IF(D173="","",D173*E173)</f>
      </c>
    </row>
    <row r="174" spans="1:6" s="3" customFormat="1" ht="6" customHeight="1">
      <c r="A174" s="28"/>
      <c r="B174" s="2"/>
      <c r="C174" s="19"/>
      <c r="D174" s="20"/>
      <c r="E174" s="57"/>
      <c r="F174" s="57"/>
    </row>
    <row r="175" spans="1:6" s="14" customFormat="1" ht="72">
      <c r="A175" s="29" t="s">
        <v>186</v>
      </c>
      <c r="B175" s="30" t="s">
        <v>23</v>
      </c>
      <c r="C175" s="31" t="s">
        <v>163</v>
      </c>
      <c r="D175" s="66">
        <f>D111+D114+D129</f>
        <v>196.86</v>
      </c>
      <c r="E175" s="95">
        <v>0</v>
      </c>
      <c r="F175" s="95">
        <f>E175*D175</f>
        <v>0</v>
      </c>
    </row>
    <row r="176" spans="3:6" s="14" customFormat="1" ht="12" customHeight="1">
      <c r="C176" s="31"/>
      <c r="E176" s="95"/>
      <c r="F176" s="95"/>
    </row>
    <row r="177" spans="1:6" s="14" customFormat="1" ht="72">
      <c r="A177" s="29" t="s">
        <v>198</v>
      </c>
      <c r="B177" s="30" t="s">
        <v>24</v>
      </c>
      <c r="C177" s="31" t="s">
        <v>163</v>
      </c>
      <c r="D177" s="66">
        <f>48*0.6+21*0.5</f>
        <v>39.3</v>
      </c>
      <c r="E177" s="95">
        <v>0</v>
      </c>
      <c r="F177" s="95">
        <f>E177*D177</f>
        <v>0</v>
      </c>
    </row>
    <row r="178" spans="5:6" s="14" customFormat="1" ht="13.5" customHeight="1">
      <c r="E178" s="95"/>
      <c r="F178" s="95"/>
    </row>
    <row r="179" spans="1:6" s="14" customFormat="1" ht="57.75" customHeight="1">
      <c r="A179" s="29" t="s">
        <v>199</v>
      </c>
      <c r="B179" s="30" t="s">
        <v>196</v>
      </c>
      <c r="C179" s="31" t="s">
        <v>165</v>
      </c>
      <c r="D179" s="66">
        <v>50</v>
      </c>
      <c r="E179" s="21">
        <v>0</v>
      </c>
      <c r="F179" s="21">
        <f>E179*D179</f>
        <v>0</v>
      </c>
    </row>
    <row r="180" spans="1:6" s="3" customFormat="1" ht="12" customHeight="1">
      <c r="A180" s="28"/>
      <c r="B180" s="2"/>
      <c r="C180" s="19"/>
      <c r="D180" s="20"/>
      <c r="E180" s="57"/>
      <c r="F180" s="57"/>
    </row>
    <row r="181" spans="1:6" s="3" customFormat="1" ht="12">
      <c r="A181" s="33" t="s">
        <v>184</v>
      </c>
      <c r="B181" s="34" t="s">
        <v>197</v>
      </c>
      <c r="C181" s="35"/>
      <c r="D181" s="36"/>
      <c r="E181" s="35" t="s">
        <v>132</v>
      </c>
      <c r="F181" s="37">
        <f>SUM(F175:F179)</f>
        <v>0</v>
      </c>
    </row>
    <row r="182" spans="1:6" s="14" customFormat="1" ht="12">
      <c r="A182" s="246" t="s">
        <v>192</v>
      </c>
      <c r="B182" s="10" t="s">
        <v>200</v>
      </c>
      <c r="C182" s="11"/>
      <c r="D182" s="68"/>
      <c r="E182" s="13"/>
      <c r="F182" s="13">
        <f>IF(D182="","",D182*E182)</f>
      </c>
    </row>
    <row r="183" spans="1:6" s="14" customFormat="1" ht="12">
      <c r="A183" s="241"/>
      <c r="B183" s="242"/>
      <c r="C183" s="243"/>
      <c r="D183" s="244"/>
      <c r="E183" s="245"/>
      <c r="F183" s="245"/>
    </row>
    <row r="184" spans="1:6" s="14" customFormat="1" ht="96">
      <c r="A184" s="29" t="s">
        <v>194</v>
      </c>
      <c r="B184" s="64" t="s">
        <v>43</v>
      </c>
      <c r="C184" s="19" t="s">
        <v>44</v>
      </c>
      <c r="D184" s="20">
        <v>0</v>
      </c>
      <c r="E184" s="62">
        <v>0</v>
      </c>
      <c r="F184" s="62">
        <f>E184*D184</f>
        <v>0</v>
      </c>
    </row>
    <row r="185" spans="1:6" s="3" customFormat="1" ht="12" customHeight="1">
      <c r="A185" s="28"/>
      <c r="B185" s="2"/>
      <c r="C185" s="19"/>
      <c r="D185" s="20"/>
      <c r="E185" s="57"/>
      <c r="F185" s="57"/>
    </row>
    <row r="186" spans="1:6" s="3" customFormat="1" ht="96.75" customHeight="1">
      <c r="A186" s="29" t="s">
        <v>195</v>
      </c>
      <c r="B186" s="64" t="s">
        <v>71</v>
      </c>
      <c r="C186" s="19" t="s">
        <v>209</v>
      </c>
      <c r="D186" s="20">
        <v>0</v>
      </c>
      <c r="E186" s="62">
        <v>0</v>
      </c>
      <c r="F186" s="62">
        <f>E186*D186</f>
        <v>0</v>
      </c>
    </row>
    <row r="187" spans="1:6" s="3" customFormat="1" ht="10.5" customHeight="1">
      <c r="A187" s="28"/>
      <c r="B187" s="2"/>
      <c r="C187" s="19"/>
      <c r="D187" s="20"/>
      <c r="E187" s="57"/>
      <c r="F187" s="57"/>
    </row>
    <row r="188" spans="1:6" s="91" customFormat="1" ht="72">
      <c r="A188" s="92" t="s">
        <v>208</v>
      </c>
      <c r="B188" s="88" t="s">
        <v>213</v>
      </c>
      <c r="C188" s="89" t="s">
        <v>212</v>
      </c>
      <c r="D188" s="90">
        <v>0</v>
      </c>
      <c r="E188" s="93">
        <v>0</v>
      </c>
      <c r="F188" s="93">
        <f>+D188*E188</f>
        <v>0</v>
      </c>
    </row>
    <row r="189" spans="1:6" s="3" customFormat="1" ht="10.5" customHeight="1">
      <c r="A189" s="28"/>
      <c r="B189" s="2"/>
      <c r="C189" s="19"/>
      <c r="D189" s="20"/>
      <c r="E189" s="57"/>
      <c r="F189" s="57"/>
    </row>
    <row r="190" spans="1:6" s="3" customFormat="1" ht="99" customHeight="1">
      <c r="A190" s="17" t="s">
        <v>45</v>
      </c>
      <c r="B190" s="64" t="s">
        <v>72</v>
      </c>
      <c r="C190" s="89" t="s">
        <v>212</v>
      </c>
      <c r="D190" s="90">
        <v>0</v>
      </c>
      <c r="E190" s="93">
        <v>0</v>
      </c>
      <c r="F190" s="93">
        <f>+D190*E190</f>
        <v>0</v>
      </c>
    </row>
    <row r="191" spans="1:6" s="3" customFormat="1" ht="12" customHeight="1">
      <c r="A191" s="28"/>
      <c r="B191" s="2"/>
      <c r="C191" s="19"/>
      <c r="D191" s="20"/>
      <c r="E191" s="57"/>
      <c r="F191" s="57"/>
    </row>
    <row r="192" spans="1:6" s="14" customFormat="1" ht="33" customHeight="1">
      <c r="A192" s="29" t="s">
        <v>46</v>
      </c>
      <c r="B192" s="30" t="s">
        <v>201</v>
      </c>
      <c r="C192" s="31" t="s">
        <v>209</v>
      </c>
      <c r="D192" s="66">
        <v>1</v>
      </c>
      <c r="E192" s="95">
        <v>0</v>
      </c>
      <c r="F192" s="95">
        <f>E192*D192</f>
        <v>0</v>
      </c>
    </row>
    <row r="193" spans="1:6" s="3" customFormat="1" ht="12" customHeight="1">
      <c r="A193" s="28"/>
      <c r="B193" s="2"/>
      <c r="C193" s="19"/>
      <c r="D193" s="20"/>
      <c r="E193" s="57"/>
      <c r="F193" s="57"/>
    </row>
    <row r="194" spans="1:6" s="14" customFormat="1" ht="37.5" customHeight="1">
      <c r="A194" s="54" t="s">
        <v>47</v>
      </c>
      <c r="B194" s="30" t="s">
        <v>202</v>
      </c>
      <c r="C194" s="31" t="s">
        <v>158</v>
      </c>
      <c r="E194" s="21"/>
      <c r="F194" s="21"/>
    </row>
    <row r="195" spans="2:6" s="14" customFormat="1" ht="12" customHeight="1">
      <c r="B195" s="69" t="s">
        <v>203</v>
      </c>
      <c r="C195" s="31" t="s">
        <v>204</v>
      </c>
      <c r="D195" s="66">
        <v>10</v>
      </c>
      <c r="E195" s="21">
        <v>0</v>
      </c>
      <c r="F195" s="21">
        <f>E195*D195</f>
        <v>0</v>
      </c>
    </row>
    <row r="196" spans="2:6" s="14" customFormat="1" ht="12">
      <c r="B196" s="69" t="s">
        <v>205</v>
      </c>
      <c r="C196" s="31" t="s">
        <v>204</v>
      </c>
      <c r="D196" s="66">
        <v>25</v>
      </c>
      <c r="E196" s="21">
        <v>0</v>
      </c>
      <c r="F196" s="21">
        <f>E196*D196</f>
        <v>0</v>
      </c>
    </row>
    <row r="197" spans="1:6" s="14" customFormat="1" ht="12">
      <c r="A197" s="51"/>
      <c r="B197" s="69" t="s">
        <v>206</v>
      </c>
      <c r="C197" s="31" t="s">
        <v>204</v>
      </c>
      <c r="D197" s="66">
        <v>50</v>
      </c>
      <c r="E197" s="95">
        <v>0</v>
      </c>
      <c r="F197" s="95">
        <f>E197*D197</f>
        <v>0</v>
      </c>
    </row>
    <row r="198" spans="1:6" s="3" customFormat="1" ht="8.25" customHeight="1">
      <c r="A198" s="28"/>
      <c r="B198" s="2"/>
      <c r="C198" s="19"/>
      <c r="D198" s="20"/>
      <c r="E198" s="57"/>
      <c r="F198" s="57"/>
    </row>
    <row r="199" spans="1:6" s="38" customFormat="1" ht="12.75" customHeight="1">
      <c r="A199" s="33" t="s">
        <v>192</v>
      </c>
      <c r="B199" s="34" t="s">
        <v>207</v>
      </c>
      <c r="C199" s="35"/>
      <c r="D199" s="70"/>
      <c r="E199" s="35" t="s">
        <v>132</v>
      </c>
      <c r="F199" s="37">
        <f>SUM(F186:F197)</f>
        <v>0</v>
      </c>
    </row>
    <row r="203" spans="1:6" s="38" customFormat="1" ht="16.5" customHeight="1">
      <c r="A203" s="151"/>
      <c r="B203" s="185" t="s">
        <v>49</v>
      </c>
      <c r="C203" s="152"/>
      <c r="D203" s="153"/>
      <c r="E203" s="154"/>
      <c r="F203" s="154"/>
    </row>
    <row r="205" spans="1:6" s="100" customFormat="1" ht="21.75" customHeight="1">
      <c r="A205" s="96" t="str">
        <f>A75</f>
        <v>00</v>
      </c>
      <c r="B205" s="97" t="str">
        <f>B75</f>
        <v>PRIPREMNI RADOVI UKUPNO</v>
      </c>
      <c r="C205"/>
      <c r="D205"/>
      <c r="E205" s="98" t="str">
        <f>E75</f>
        <v>kuna</v>
      </c>
      <c r="F205" s="99">
        <f>F75</f>
        <v>0</v>
      </c>
    </row>
    <row r="206" spans="1:6" s="100" customFormat="1" ht="21.75" customHeight="1">
      <c r="A206" s="96" t="str">
        <f>A99</f>
        <v>01</v>
      </c>
      <c r="B206" s="101" t="str">
        <f>B99</f>
        <v>DEMONTAŽE I RAZGRADNJE UKUPNO</v>
      </c>
      <c r="E206" s="98" t="str">
        <f>E99</f>
        <v>kuna</v>
      </c>
      <c r="F206" s="102">
        <f>F99</f>
        <v>0</v>
      </c>
    </row>
    <row r="207" spans="1:6" s="100" customFormat="1" ht="21.75" customHeight="1">
      <c r="A207" s="96" t="str">
        <f>A135</f>
        <v>02</v>
      </c>
      <c r="B207" s="101" t="str">
        <f>B135</f>
        <v>ZIDARSKI RADOVI UKUPNO</v>
      </c>
      <c r="E207" s="98" t="str">
        <f>E135</f>
        <v>kuna</v>
      </c>
      <c r="F207" s="102">
        <f>F135</f>
        <v>0</v>
      </c>
    </row>
    <row r="208" spans="1:6" s="100" customFormat="1" ht="21.75" customHeight="1">
      <c r="A208" s="96" t="str">
        <f>A156</f>
        <v>03</v>
      </c>
      <c r="B208" s="101" t="str">
        <f>B156</f>
        <v>STOLARSKI RADOVI UKUPNO</v>
      </c>
      <c r="E208" s="98" t="str">
        <f>E156</f>
        <v>kuna</v>
      </c>
      <c r="F208" s="102">
        <f>F156</f>
        <v>0</v>
      </c>
    </row>
    <row r="209" spans="1:6" s="100" customFormat="1" ht="21.75" customHeight="1">
      <c r="A209" s="96" t="str">
        <f>A169</f>
        <v>04</v>
      </c>
      <c r="B209" s="101" t="str">
        <f>B169</f>
        <v>LIMARSKI RADOVI UKUPNO</v>
      </c>
      <c r="E209" s="98" t="str">
        <f>E169</f>
        <v>kuna</v>
      </c>
      <c r="F209" s="102">
        <f>F169</f>
        <v>0</v>
      </c>
    </row>
    <row r="210" spans="1:6" s="100" customFormat="1" ht="21.75" customHeight="1">
      <c r="A210" s="96" t="s">
        <v>184</v>
      </c>
      <c r="B210" s="101" t="s">
        <v>13</v>
      </c>
      <c r="E210" s="98" t="s">
        <v>132</v>
      </c>
      <c r="F210" s="102">
        <f>F181</f>
        <v>0</v>
      </c>
    </row>
    <row r="211" spans="1:6" s="100" customFormat="1" ht="21.75" customHeight="1">
      <c r="A211" s="103" t="str">
        <f>A199</f>
        <v>06</v>
      </c>
      <c r="B211" s="104" t="str">
        <f>B199</f>
        <v>OSTALI RADOVI UKUPNO</v>
      </c>
      <c r="C211" s="105"/>
      <c r="D211" s="105"/>
      <c r="E211" s="106" t="str">
        <f>E199</f>
        <v>kuna</v>
      </c>
      <c r="F211" s="107">
        <f>F199</f>
        <v>0</v>
      </c>
    </row>
    <row r="212" ht="12" customHeight="1"/>
    <row r="213" ht="12" customHeight="1"/>
    <row r="214" spans="1:6" s="61" customFormat="1" ht="19.5" customHeight="1">
      <c r="A214" s="76"/>
      <c r="B214" s="186" t="s">
        <v>73</v>
      </c>
      <c r="C214" s="78"/>
      <c r="D214" s="79"/>
      <c r="E214" s="80" t="s">
        <v>132</v>
      </c>
      <c r="F214" s="81">
        <f>SUM(F205:F211)</f>
        <v>0</v>
      </c>
    </row>
    <row r="215" spans="1:6" s="61" customFormat="1" ht="19.5" customHeight="1">
      <c r="A215" s="76"/>
      <c r="B215" s="186" t="s">
        <v>210</v>
      </c>
      <c r="C215" s="78"/>
      <c r="D215" s="82">
        <v>0.25</v>
      </c>
      <c r="E215" s="80" t="s">
        <v>132</v>
      </c>
      <c r="F215" s="81">
        <f>F214*D215</f>
        <v>0</v>
      </c>
    </row>
    <row r="216" s="63" customFormat="1" ht="12.75" customHeight="1" thickBot="1"/>
    <row r="217" spans="1:6" s="61" customFormat="1" ht="21.75" customHeight="1" thickBot="1">
      <c r="A217" s="83"/>
      <c r="B217" s="84" t="s">
        <v>64</v>
      </c>
      <c r="C217" s="85"/>
      <c r="D217" s="86"/>
      <c r="E217" s="85" t="s">
        <v>132</v>
      </c>
      <c r="F217" s="166">
        <f>F215+F214</f>
        <v>0</v>
      </c>
    </row>
    <row r="218" spans="1:6" s="3" customFormat="1" ht="12">
      <c r="A218" s="28"/>
      <c r="B218" s="2"/>
      <c r="C218" s="19"/>
      <c r="D218" s="20"/>
      <c r="E218" s="57"/>
      <c r="F218" s="57"/>
    </row>
    <row r="219" spans="1:6" s="3" customFormat="1" ht="12">
      <c r="A219" s="28"/>
      <c r="B219" s="2"/>
      <c r="C219" s="19"/>
      <c r="D219" s="20"/>
      <c r="E219" s="57"/>
      <c r="F219" s="57"/>
    </row>
    <row r="220" s="63" customFormat="1" ht="12.75">
      <c r="F220" s="16"/>
    </row>
    <row r="221" spans="1:6" s="3" customFormat="1" ht="12">
      <c r="A221" s="28"/>
      <c r="B221" s="2"/>
      <c r="C221" s="19"/>
      <c r="D221" s="20"/>
      <c r="E221" s="57"/>
      <c r="F221" s="57"/>
    </row>
  </sheetData>
  <mergeCells count="38">
    <mergeCell ref="B43:F43"/>
    <mergeCell ref="B45:F45"/>
    <mergeCell ref="B37:F37"/>
    <mergeCell ref="B38:F38"/>
    <mergeCell ref="B39:F39"/>
    <mergeCell ref="B40:F40"/>
    <mergeCell ref="B41:F41"/>
    <mergeCell ref="B42:F42"/>
    <mergeCell ref="B35:F35"/>
    <mergeCell ref="B24:F24"/>
    <mergeCell ref="B25:F25"/>
    <mergeCell ref="B26:F26"/>
    <mergeCell ref="B27:F27"/>
    <mergeCell ref="B28:F28"/>
    <mergeCell ref="B29:F29"/>
    <mergeCell ref="B30:F30"/>
    <mergeCell ref="B31:F31"/>
    <mergeCell ref="B32:F32"/>
    <mergeCell ref="B33:F33"/>
    <mergeCell ref="B34:F34"/>
    <mergeCell ref="B22:F22"/>
    <mergeCell ref="B8:F8"/>
    <mergeCell ref="B9:F9"/>
    <mergeCell ref="B10:F10"/>
    <mergeCell ref="B11:F11"/>
    <mergeCell ref="B12:F12"/>
    <mergeCell ref="B13:F13"/>
    <mergeCell ref="B14:F14"/>
    <mergeCell ref="B15:F15"/>
    <mergeCell ref="B16:F16"/>
    <mergeCell ref="B18:F18"/>
    <mergeCell ref="B20:F20"/>
    <mergeCell ref="B7:F7"/>
    <mergeCell ref="B1:F1"/>
    <mergeCell ref="B3:F3"/>
    <mergeCell ref="B4:F4"/>
    <mergeCell ref="B5:F5"/>
    <mergeCell ref="B6:F6"/>
  </mergeCells>
  <printOptions/>
  <pageMargins left="0.7086614173228347" right="0.5118110236220472" top="0.9448818897637796"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G34"/>
  <sheetViews>
    <sheetView zoomScalePageLayoutView="0" workbookViewId="0" topLeftCell="A27">
      <selection activeCell="J57" sqref="J57"/>
    </sheetView>
  </sheetViews>
  <sheetFormatPr defaultColWidth="10.875" defaultRowHeight="12.75"/>
  <cols>
    <col min="1" max="1" width="5.875" style="65" customWidth="1"/>
    <col min="2" max="2" width="39.75390625" style="65" customWidth="1"/>
    <col min="3" max="3" width="6.375" style="65" customWidth="1"/>
    <col min="4" max="4" width="9.125" style="65" customWidth="1"/>
    <col min="5" max="5" width="10.875" style="65" customWidth="1"/>
    <col min="6" max="6" width="12.25390625" style="65" customWidth="1"/>
    <col min="7" max="16384" width="10.875" style="65" customWidth="1"/>
  </cols>
  <sheetData>
    <row r="2" spans="1:7" s="3" customFormat="1" ht="12.75">
      <c r="A2" s="109" t="s">
        <v>87</v>
      </c>
      <c r="B2" s="109" t="s">
        <v>55</v>
      </c>
      <c r="C2" s="109"/>
      <c r="D2" s="109"/>
      <c r="E2" s="109"/>
      <c r="F2" s="110"/>
      <c r="G2" s="2"/>
    </row>
    <row r="3" spans="1:7" s="3" customFormat="1" ht="12.75">
      <c r="A3" s="111"/>
      <c r="B3" s="112"/>
      <c r="C3" s="113"/>
      <c r="D3" s="115"/>
      <c r="E3" s="116"/>
      <c r="F3" s="117"/>
      <c r="G3" s="2"/>
    </row>
    <row r="4" spans="1:7" s="3" customFormat="1" ht="42.75" customHeight="1">
      <c r="A4" s="118" t="s">
        <v>226</v>
      </c>
      <c r="B4" s="118" t="s">
        <v>227</v>
      </c>
      <c r="C4" s="119" t="s">
        <v>228</v>
      </c>
      <c r="D4" s="119" t="s">
        <v>229</v>
      </c>
      <c r="E4" s="138" t="s">
        <v>56</v>
      </c>
      <c r="F4" s="222" t="s">
        <v>57</v>
      </c>
      <c r="G4" s="4"/>
    </row>
    <row r="5" spans="1:7" s="3" customFormat="1" ht="12" customHeight="1">
      <c r="A5" s="111"/>
      <c r="B5" s="120"/>
      <c r="C5" s="121"/>
      <c r="D5" s="121"/>
      <c r="E5" s="122"/>
      <c r="F5" s="123"/>
      <c r="G5" s="4"/>
    </row>
    <row r="6" spans="1:7" s="3" customFormat="1" ht="12" customHeight="1">
      <c r="A6" s="111"/>
      <c r="B6" s="124" t="s">
        <v>230</v>
      </c>
      <c r="C6" s="121"/>
      <c r="D6" s="121"/>
      <c r="E6" s="122"/>
      <c r="F6" s="123"/>
      <c r="G6" s="4"/>
    </row>
    <row r="7" spans="1:7" s="3" customFormat="1" ht="40.5" customHeight="1">
      <c r="A7" s="111"/>
      <c r="B7" s="124" t="s">
        <v>231</v>
      </c>
      <c r="C7" s="121"/>
      <c r="D7" s="121"/>
      <c r="E7" s="122"/>
      <c r="F7" s="123"/>
      <c r="G7" s="4"/>
    </row>
    <row r="8" spans="1:7" s="3" customFormat="1" ht="12.75" customHeight="1">
      <c r="A8" s="111"/>
      <c r="B8" s="124"/>
      <c r="C8" s="121"/>
      <c r="D8" s="121"/>
      <c r="E8" s="122"/>
      <c r="F8" s="123"/>
      <c r="G8" s="4"/>
    </row>
    <row r="9" spans="1:7" s="3" customFormat="1" ht="12.75" customHeight="1">
      <c r="A9" s="111"/>
      <c r="B9" s="124" t="s">
        <v>232</v>
      </c>
      <c r="C9" s="121"/>
      <c r="D9" s="121"/>
      <c r="E9" s="122"/>
      <c r="F9" s="123"/>
      <c r="G9" s="4"/>
    </row>
    <row r="10" spans="1:7" s="3" customFormat="1" ht="30" customHeight="1">
      <c r="A10" s="111"/>
      <c r="B10" s="124" t="s">
        <v>233</v>
      </c>
      <c r="C10" s="121"/>
      <c r="D10" s="121"/>
      <c r="E10" s="122"/>
      <c r="F10" s="123"/>
      <c r="G10" s="4"/>
    </row>
    <row r="11" spans="1:7" s="3" customFormat="1" ht="25.5" customHeight="1">
      <c r="A11" s="111"/>
      <c r="B11" s="124" t="s">
        <v>234</v>
      </c>
      <c r="C11" s="121"/>
      <c r="D11" s="121"/>
      <c r="E11" s="122"/>
      <c r="F11" s="123"/>
      <c r="G11" s="4"/>
    </row>
    <row r="12" spans="1:7" s="3" customFormat="1" ht="25.5" customHeight="1">
      <c r="A12" s="111"/>
      <c r="B12" s="124" t="s">
        <v>235</v>
      </c>
      <c r="C12" s="121"/>
      <c r="D12" s="121"/>
      <c r="E12" s="122"/>
      <c r="F12" s="123"/>
      <c r="G12" s="4"/>
    </row>
    <row r="13" spans="1:7" s="3" customFormat="1" ht="39" customHeight="1">
      <c r="A13" s="111"/>
      <c r="B13" s="124" t="s">
        <v>236</v>
      </c>
      <c r="C13" s="121"/>
      <c r="D13" s="121"/>
      <c r="E13" s="122"/>
      <c r="F13" s="123"/>
      <c r="G13" s="4"/>
    </row>
    <row r="14" spans="1:7" s="3" customFormat="1" ht="39.75" customHeight="1">
      <c r="A14" s="111"/>
      <c r="B14" s="124" t="s">
        <v>237</v>
      </c>
      <c r="C14" s="121"/>
      <c r="D14" s="121"/>
      <c r="E14" s="122"/>
      <c r="F14" s="123"/>
      <c r="G14" s="4"/>
    </row>
    <row r="15" spans="1:7" s="3" customFormat="1" ht="12.75" customHeight="1">
      <c r="A15" s="111"/>
      <c r="B15" s="124"/>
      <c r="C15" s="121"/>
      <c r="D15" s="121"/>
      <c r="E15" s="122"/>
      <c r="F15" s="123"/>
      <c r="G15" s="4"/>
    </row>
    <row r="16" spans="1:7" s="3" customFormat="1" ht="12.75" customHeight="1">
      <c r="A16" s="111"/>
      <c r="B16" s="120"/>
      <c r="C16" s="121"/>
      <c r="D16" s="121"/>
      <c r="E16" s="122"/>
      <c r="F16" s="123"/>
      <c r="G16" s="4"/>
    </row>
    <row r="17" spans="1:7" s="3" customFormat="1" ht="183.75" customHeight="1">
      <c r="A17" s="111"/>
      <c r="B17" s="124" t="s">
        <v>238</v>
      </c>
      <c r="C17" s="121"/>
      <c r="D17" s="121"/>
      <c r="E17" s="122"/>
      <c r="F17" s="123"/>
      <c r="G17" s="4"/>
    </row>
    <row r="18" spans="1:7" s="3" customFormat="1" ht="12.75">
      <c r="A18" s="111"/>
      <c r="B18" s="120"/>
      <c r="C18" s="121"/>
      <c r="D18" s="121"/>
      <c r="E18" s="122"/>
      <c r="F18" s="123"/>
      <c r="G18" s="4"/>
    </row>
    <row r="19" spans="1:7" s="3" customFormat="1" ht="221.25" customHeight="1">
      <c r="A19" s="125"/>
      <c r="B19" s="124" t="s">
        <v>239</v>
      </c>
      <c r="C19" s="126"/>
      <c r="D19" s="126"/>
      <c r="E19" s="127"/>
      <c r="F19" s="128"/>
      <c r="G19" s="4"/>
    </row>
    <row r="20" spans="1:7" s="3" customFormat="1" ht="12.75">
      <c r="A20" s="125"/>
      <c r="B20" s="124" t="s">
        <v>240</v>
      </c>
      <c r="C20" s="126"/>
      <c r="D20" s="126"/>
      <c r="E20" s="127"/>
      <c r="F20" s="128"/>
      <c r="G20" s="4"/>
    </row>
    <row r="21" spans="1:7" s="3" customFormat="1" ht="24" customHeight="1">
      <c r="A21" s="125"/>
      <c r="B21" s="124" t="s">
        <v>241</v>
      </c>
      <c r="C21" s="126"/>
      <c r="D21" s="126"/>
      <c r="E21" s="127"/>
      <c r="F21" s="128"/>
      <c r="G21" s="4"/>
    </row>
    <row r="22" spans="1:7" s="3" customFormat="1" ht="63.75">
      <c r="A22" s="125" t="s">
        <v>242</v>
      </c>
      <c r="B22" s="124" t="s">
        <v>83</v>
      </c>
      <c r="C22" s="126"/>
      <c r="D22" s="126"/>
      <c r="E22" s="127"/>
      <c r="F22" s="128"/>
      <c r="G22" s="4"/>
    </row>
    <row r="23" spans="1:7" s="3" customFormat="1" ht="48" customHeight="1">
      <c r="A23" s="125"/>
      <c r="B23" s="124" t="s">
        <v>243</v>
      </c>
      <c r="C23" s="126" t="s">
        <v>244</v>
      </c>
      <c r="D23" s="126">
        <v>1</v>
      </c>
      <c r="E23" s="147">
        <v>0</v>
      </c>
      <c r="F23" s="146">
        <f>D23*E23</f>
        <v>0</v>
      </c>
      <c r="G23" s="4"/>
    </row>
    <row r="24" spans="1:7" s="3" customFormat="1" ht="67.5" customHeight="1">
      <c r="A24" s="125" t="s">
        <v>245</v>
      </c>
      <c r="B24" s="124" t="s">
        <v>84</v>
      </c>
      <c r="C24" s="126"/>
      <c r="D24" s="126"/>
      <c r="E24" s="147"/>
      <c r="F24" s="146"/>
      <c r="G24" s="4"/>
    </row>
    <row r="25" spans="1:7" s="3" customFormat="1" ht="13.5" customHeight="1">
      <c r="A25" s="125"/>
      <c r="B25" s="129" t="s">
        <v>85</v>
      </c>
      <c r="C25" s="126"/>
      <c r="D25" s="126"/>
      <c r="E25" s="147"/>
      <c r="F25" s="146"/>
      <c r="G25" s="4"/>
    </row>
    <row r="26" spans="1:7" s="3" customFormat="1" ht="44.25" customHeight="1">
      <c r="A26" s="125"/>
      <c r="B26" s="124" t="s">
        <v>243</v>
      </c>
      <c r="C26" s="126" t="s">
        <v>244</v>
      </c>
      <c r="D26" s="126">
        <v>1</v>
      </c>
      <c r="E26" s="147">
        <v>0</v>
      </c>
      <c r="F26" s="146">
        <f>D26*E26</f>
        <v>0</v>
      </c>
      <c r="G26" s="4"/>
    </row>
    <row r="27" spans="1:7" s="3" customFormat="1" ht="12.75" customHeight="1">
      <c r="A27" s="125"/>
      <c r="B27" s="124"/>
      <c r="C27" s="126"/>
      <c r="D27" s="126"/>
      <c r="E27" s="147"/>
      <c r="F27" s="146"/>
      <c r="G27" s="4"/>
    </row>
    <row r="28" spans="1:7" s="3" customFormat="1" ht="39" customHeight="1">
      <c r="A28" s="125" t="s">
        <v>246</v>
      </c>
      <c r="B28" s="130" t="s">
        <v>247</v>
      </c>
      <c r="C28" s="126"/>
      <c r="D28" s="126"/>
      <c r="E28" s="148"/>
      <c r="F28" s="146"/>
      <c r="G28" s="4"/>
    </row>
    <row r="29" spans="1:7" s="3" customFormat="1" ht="78.75" customHeight="1">
      <c r="A29" s="125"/>
      <c r="B29" s="130" t="s">
        <v>88</v>
      </c>
      <c r="C29" s="126" t="s">
        <v>244</v>
      </c>
      <c r="D29" s="126">
        <v>1</v>
      </c>
      <c r="E29" s="184" t="s">
        <v>39</v>
      </c>
      <c r="F29" s="184" t="s">
        <v>39</v>
      </c>
      <c r="G29" s="4"/>
    </row>
    <row r="30" spans="1:7" s="3" customFormat="1" ht="39" customHeight="1">
      <c r="A30" s="125"/>
      <c r="B30" s="131" t="s">
        <v>89</v>
      </c>
      <c r="C30" s="126"/>
      <c r="D30" s="126"/>
      <c r="E30" s="132"/>
      <c r="F30" s="128"/>
      <c r="G30" s="4"/>
    </row>
    <row r="31" spans="1:7" s="3" customFormat="1" ht="18" customHeight="1">
      <c r="A31" s="125"/>
      <c r="B31" s="130"/>
      <c r="C31" s="126"/>
      <c r="D31" s="126"/>
      <c r="E31" s="132"/>
      <c r="F31" s="128"/>
      <c r="G31" s="4"/>
    </row>
    <row r="32" spans="1:7" s="3" customFormat="1" ht="30.75" customHeight="1">
      <c r="A32" s="140"/>
      <c r="B32" s="141" t="s">
        <v>86</v>
      </c>
      <c r="C32" s="142"/>
      <c r="D32" s="143"/>
      <c r="E32" s="144"/>
      <c r="F32" s="145">
        <f>F23+F26</f>
        <v>0</v>
      </c>
      <c r="G32" s="4"/>
    </row>
    <row r="33" spans="1:6" ht="12.75">
      <c r="A33" s="140"/>
      <c r="B33" s="141"/>
      <c r="C33" s="142"/>
      <c r="D33" s="143"/>
      <c r="E33" s="144"/>
      <c r="F33" s="145"/>
    </row>
    <row r="34" spans="2:6" ht="12.75">
      <c r="B34" s="141"/>
      <c r="F34" s="149"/>
    </row>
  </sheetData>
  <sheetProtection/>
  <printOptions/>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mmalezija</cp:lastModifiedBy>
  <cp:lastPrinted>2020-09-30T14:15:32Z</cp:lastPrinted>
  <dcterms:created xsi:type="dcterms:W3CDTF">2020-09-04T07:33:51Z</dcterms:created>
  <dcterms:modified xsi:type="dcterms:W3CDTF">2020-10-01T06:46:38Z</dcterms:modified>
  <cp:category/>
  <cp:version/>
  <cp:contentType/>
  <cp:contentStatus/>
</cp:coreProperties>
</file>